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8355" activeTab="1"/>
  </bookViews>
  <sheets>
    <sheet name="基礎データ" sheetId="2" r:id="rId1"/>
    <sheet name="入力シート" sheetId="1" r:id="rId2"/>
    <sheet name="チェック結果一覧表" sheetId="5" r:id="rId3"/>
    <sheet name="個別結果シート" sheetId="4" r:id="rId4"/>
  </sheets>
  <definedNames>
    <definedName name="間違いの特徴">チェック結果一覧表!$A$6:$R$45</definedName>
    <definedName name="出席番号">チェック結果一覧表!$A$6:$A$45</definedName>
    <definedName name="成績表">チェック結果一覧表!$A$6:$J$45</definedName>
  </definedNames>
  <calcPr calcId="152511"/>
</workbook>
</file>

<file path=xl/calcChain.xml><?xml version="1.0" encoding="utf-8"?>
<calcChain xmlns="http://schemas.openxmlformats.org/spreadsheetml/2006/main">
  <c r="A2" i="5" l="1"/>
  <c r="P1" i="5"/>
  <c r="D1" i="4"/>
  <c r="F2" i="4"/>
  <c r="I7" i="4" l="1"/>
  <c r="H7" i="4"/>
  <c r="F7" i="4"/>
  <c r="E7" i="4"/>
  <c r="B7" i="5" l="1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6" i="5"/>
  <c r="AI7" i="1" l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6" i="1"/>
  <c r="J46" i="1"/>
  <c r="J47" i="1" s="1"/>
  <c r="K46" i="1"/>
  <c r="L46" i="1"/>
  <c r="L47" i="1" s="1"/>
  <c r="M46" i="1"/>
  <c r="M47" i="1" s="1"/>
  <c r="N46" i="1"/>
  <c r="N47" i="1" s="1"/>
  <c r="AA46" i="1"/>
  <c r="AA47" i="1" s="1"/>
  <c r="AB46" i="1"/>
  <c r="AB47" i="1" s="1"/>
  <c r="AC46" i="1"/>
  <c r="AC47" i="1" s="1"/>
  <c r="AD46" i="1"/>
  <c r="O46" i="1"/>
  <c r="O47" i="1" s="1"/>
  <c r="P46" i="1"/>
  <c r="P47" i="1" s="1"/>
  <c r="Q46" i="1"/>
  <c r="Q47" i="1" s="1"/>
  <c r="R46" i="1"/>
  <c r="AE46" i="1"/>
  <c r="AF46" i="1"/>
  <c r="AF47" i="1" s="1"/>
  <c r="AG46" i="1"/>
  <c r="AG47" i="1" s="1"/>
  <c r="AH46" i="1"/>
  <c r="AH47" i="1" s="1"/>
  <c r="S46" i="1"/>
  <c r="S47" i="1" s="1"/>
  <c r="T46" i="1"/>
  <c r="T47" i="1" s="1"/>
  <c r="U46" i="1"/>
  <c r="U47" i="1" s="1"/>
  <c r="V46" i="1"/>
  <c r="V47" i="1" s="1"/>
  <c r="W46" i="1"/>
  <c r="W47" i="1" s="1"/>
  <c r="X46" i="1"/>
  <c r="X47" i="1" s="1"/>
  <c r="Y46" i="1"/>
  <c r="Y47" i="1" s="1"/>
  <c r="Z46" i="1"/>
  <c r="E46" i="1"/>
  <c r="E47" i="1" s="1"/>
  <c r="F46" i="1"/>
  <c r="F47" i="1" s="1"/>
  <c r="G46" i="1"/>
  <c r="G47" i="1" s="1"/>
  <c r="H46" i="1"/>
  <c r="H47" i="1" s="1"/>
  <c r="I46" i="1"/>
  <c r="I47" i="1" s="1"/>
  <c r="D46" i="1"/>
  <c r="D47" i="1" s="1"/>
  <c r="C46" i="1"/>
  <c r="AE47" i="1" l="1"/>
  <c r="AE48" i="1"/>
  <c r="AA48" i="1"/>
  <c r="AD47" i="1"/>
  <c r="S48" i="1"/>
  <c r="Z47" i="1"/>
  <c r="R47" i="1"/>
  <c r="O48" i="1"/>
  <c r="K48" i="1"/>
  <c r="K47" i="1"/>
  <c r="C48" i="1"/>
  <c r="C47" i="1"/>
  <c r="AE52" i="1"/>
  <c r="D7" i="4"/>
  <c r="G3" i="4" l="1"/>
  <c r="C3" i="4"/>
  <c r="B3" i="4"/>
  <c r="G2" i="5"/>
  <c r="E2" i="5"/>
  <c r="K46" i="5"/>
  <c r="H6" i="5" l="1"/>
  <c r="G6" i="5"/>
  <c r="F6" i="5"/>
  <c r="J6" i="5"/>
  <c r="C6" i="5"/>
  <c r="I6" i="5"/>
  <c r="D6" i="5"/>
  <c r="F44" i="5"/>
  <c r="G44" i="5"/>
  <c r="H44" i="5"/>
  <c r="J44" i="5"/>
  <c r="D44" i="5"/>
  <c r="I44" i="5"/>
  <c r="C44" i="5"/>
  <c r="F42" i="5"/>
  <c r="G42" i="5"/>
  <c r="H42" i="5"/>
  <c r="I42" i="5"/>
  <c r="D42" i="5"/>
  <c r="J42" i="5"/>
  <c r="C42" i="5"/>
  <c r="F40" i="5"/>
  <c r="G40" i="5"/>
  <c r="H40" i="5"/>
  <c r="J40" i="5"/>
  <c r="D40" i="5"/>
  <c r="I40" i="5"/>
  <c r="C40" i="5"/>
  <c r="F38" i="5"/>
  <c r="G38" i="5"/>
  <c r="H38" i="5"/>
  <c r="I38" i="5"/>
  <c r="D38" i="5"/>
  <c r="J38" i="5"/>
  <c r="C38" i="5"/>
  <c r="F36" i="5"/>
  <c r="G36" i="5"/>
  <c r="H36" i="5"/>
  <c r="J36" i="5"/>
  <c r="D36" i="5"/>
  <c r="I36" i="5"/>
  <c r="C36" i="5"/>
  <c r="F34" i="5"/>
  <c r="G34" i="5"/>
  <c r="H34" i="5"/>
  <c r="I34" i="5"/>
  <c r="D34" i="5"/>
  <c r="J34" i="5"/>
  <c r="C34" i="5"/>
  <c r="F32" i="5"/>
  <c r="G32" i="5"/>
  <c r="H32" i="5"/>
  <c r="J32" i="5"/>
  <c r="D32" i="5"/>
  <c r="I32" i="5"/>
  <c r="C32" i="5"/>
  <c r="F30" i="5"/>
  <c r="G30" i="5"/>
  <c r="H30" i="5"/>
  <c r="J30" i="5"/>
  <c r="I30" i="5"/>
  <c r="D30" i="5"/>
  <c r="C30" i="5"/>
  <c r="F28" i="5"/>
  <c r="G28" i="5"/>
  <c r="H28" i="5"/>
  <c r="I28" i="5"/>
  <c r="J28" i="5"/>
  <c r="D28" i="5"/>
  <c r="C28" i="5"/>
  <c r="F26" i="5"/>
  <c r="G26" i="5"/>
  <c r="H26" i="5"/>
  <c r="J26" i="5"/>
  <c r="D26" i="5"/>
  <c r="I26" i="5"/>
  <c r="C26" i="5"/>
  <c r="F24" i="5"/>
  <c r="G24" i="5"/>
  <c r="H24" i="5"/>
  <c r="I24" i="5"/>
  <c r="D24" i="5"/>
  <c r="J24" i="5"/>
  <c r="C24" i="5"/>
  <c r="F22" i="5"/>
  <c r="G22" i="5"/>
  <c r="H22" i="5"/>
  <c r="J22" i="5"/>
  <c r="I22" i="5"/>
  <c r="D22" i="5"/>
  <c r="C22" i="5"/>
  <c r="F20" i="5"/>
  <c r="G20" i="5"/>
  <c r="H20" i="5"/>
  <c r="I20" i="5"/>
  <c r="J20" i="5"/>
  <c r="D20" i="5"/>
  <c r="C20" i="5"/>
  <c r="F18" i="5"/>
  <c r="G18" i="5"/>
  <c r="H18" i="5"/>
  <c r="J18" i="5"/>
  <c r="D18" i="5"/>
  <c r="I18" i="5"/>
  <c r="C18" i="5"/>
  <c r="F16" i="5"/>
  <c r="G16" i="5"/>
  <c r="H16" i="5"/>
  <c r="I16" i="5"/>
  <c r="D16" i="5"/>
  <c r="J16" i="5"/>
  <c r="C16" i="5"/>
  <c r="F14" i="5"/>
  <c r="G14" i="5"/>
  <c r="H14" i="5"/>
  <c r="J14" i="5"/>
  <c r="D14" i="5"/>
  <c r="I14" i="5"/>
  <c r="C14" i="5"/>
  <c r="F12" i="5"/>
  <c r="G12" i="5"/>
  <c r="H12" i="5"/>
  <c r="I12" i="5"/>
  <c r="D12" i="5"/>
  <c r="J12" i="5"/>
  <c r="C12" i="5"/>
  <c r="F10" i="5"/>
  <c r="G10" i="5"/>
  <c r="H10" i="5"/>
  <c r="J10" i="5"/>
  <c r="D10" i="5"/>
  <c r="I10" i="5"/>
  <c r="C10" i="5"/>
  <c r="F8" i="5"/>
  <c r="G8" i="5"/>
  <c r="H8" i="5"/>
  <c r="I8" i="5"/>
  <c r="D8" i="5"/>
  <c r="J8" i="5"/>
  <c r="C8" i="5"/>
  <c r="I45" i="5"/>
  <c r="J45" i="5"/>
  <c r="G45" i="5"/>
  <c r="D45" i="5"/>
  <c r="F45" i="5"/>
  <c r="H45" i="5"/>
  <c r="C45" i="5"/>
  <c r="I43" i="5"/>
  <c r="J43" i="5"/>
  <c r="F43" i="5"/>
  <c r="H43" i="5"/>
  <c r="D43" i="5"/>
  <c r="G43" i="5"/>
  <c r="C43" i="5"/>
  <c r="I41" i="5"/>
  <c r="J41" i="5"/>
  <c r="G41" i="5"/>
  <c r="D41" i="5"/>
  <c r="F41" i="5"/>
  <c r="H41" i="5"/>
  <c r="C41" i="5"/>
  <c r="I39" i="5"/>
  <c r="J39" i="5"/>
  <c r="F39" i="5"/>
  <c r="H39" i="5"/>
  <c r="D39" i="5"/>
  <c r="G39" i="5"/>
  <c r="C39" i="5"/>
  <c r="I37" i="5"/>
  <c r="J37" i="5"/>
  <c r="G37" i="5"/>
  <c r="D37" i="5"/>
  <c r="F37" i="5"/>
  <c r="H37" i="5"/>
  <c r="C37" i="5"/>
  <c r="I35" i="5"/>
  <c r="J35" i="5"/>
  <c r="F35" i="5"/>
  <c r="H35" i="5"/>
  <c r="D35" i="5"/>
  <c r="G35" i="5"/>
  <c r="C35" i="5"/>
  <c r="I33" i="5"/>
  <c r="J33" i="5"/>
  <c r="G33" i="5"/>
  <c r="D33" i="5"/>
  <c r="F33" i="5"/>
  <c r="H33" i="5"/>
  <c r="C33" i="5"/>
  <c r="I31" i="5"/>
  <c r="J31" i="5"/>
  <c r="G31" i="5"/>
  <c r="H31" i="5"/>
  <c r="D31" i="5"/>
  <c r="F31" i="5"/>
  <c r="C31" i="5"/>
  <c r="I29" i="5"/>
  <c r="J29" i="5"/>
  <c r="F29" i="5"/>
  <c r="H29" i="5"/>
  <c r="D29" i="5"/>
  <c r="G29" i="5"/>
  <c r="C29" i="5"/>
  <c r="I27" i="5"/>
  <c r="J27" i="5"/>
  <c r="G27" i="5"/>
  <c r="F27" i="5"/>
  <c r="D27" i="5"/>
  <c r="H27" i="5"/>
  <c r="C27" i="5"/>
  <c r="I25" i="5"/>
  <c r="J25" i="5"/>
  <c r="F25" i="5"/>
  <c r="H25" i="5"/>
  <c r="G25" i="5"/>
  <c r="D25" i="5"/>
  <c r="C25" i="5"/>
  <c r="I23" i="5"/>
  <c r="J23" i="5"/>
  <c r="G23" i="5"/>
  <c r="H23" i="5"/>
  <c r="D23" i="5"/>
  <c r="F23" i="5"/>
  <c r="C23" i="5"/>
  <c r="I21" i="5"/>
  <c r="J21" i="5"/>
  <c r="F21" i="5"/>
  <c r="H21" i="5"/>
  <c r="D21" i="5"/>
  <c r="G21" i="5"/>
  <c r="C21" i="5"/>
  <c r="I19" i="5"/>
  <c r="J19" i="5"/>
  <c r="G19" i="5"/>
  <c r="D19" i="5"/>
  <c r="F19" i="5"/>
  <c r="C19" i="5"/>
  <c r="H19" i="5"/>
  <c r="I17" i="5"/>
  <c r="J17" i="5"/>
  <c r="F17" i="5"/>
  <c r="H17" i="5"/>
  <c r="D17" i="5"/>
  <c r="G17" i="5"/>
  <c r="C17" i="5"/>
  <c r="I15" i="5"/>
  <c r="J15" i="5"/>
  <c r="G15" i="5"/>
  <c r="D15" i="5"/>
  <c r="H15" i="5"/>
  <c r="C15" i="5"/>
  <c r="F15" i="5"/>
  <c r="I13" i="5"/>
  <c r="J13" i="5"/>
  <c r="F13" i="5"/>
  <c r="H13" i="5"/>
  <c r="D13" i="5"/>
  <c r="C13" i="5"/>
  <c r="G13" i="5"/>
  <c r="I11" i="5"/>
  <c r="J11" i="5"/>
  <c r="G11" i="5"/>
  <c r="D11" i="5"/>
  <c r="F11" i="5"/>
  <c r="C11" i="5"/>
  <c r="H11" i="5"/>
  <c r="I9" i="5"/>
  <c r="J9" i="5"/>
  <c r="F9" i="5"/>
  <c r="H9" i="5"/>
  <c r="D9" i="5"/>
  <c r="G9" i="5"/>
  <c r="C9" i="5"/>
  <c r="I7" i="5"/>
  <c r="J7" i="5"/>
  <c r="G7" i="5"/>
  <c r="D7" i="5"/>
  <c r="H7" i="5"/>
  <c r="C7" i="5"/>
  <c r="F7" i="5"/>
  <c r="E43" i="5"/>
  <c r="E39" i="5"/>
  <c r="E45" i="5"/>
  <c r="E41" i="5"/>
  <c r="E44" i="5"/>
  <c r="E42" i="5"/>
  <c r="E40" i="5"/>
  <c r="E38" i="5"/>
  <c r="E19" i="5" l="1"/>
  <c r="K19" i="5" s="1"/>
  <c r="E23" i="5"/>
  <c r="K23" i="5" s="1"/>
  <c r="E24" i="5"/>
  <c r="K24" i="5" s="1"/>
  <c r="E15" i="5"/>
  <c r="K15" i="5" s="1"/>
  <c r="E21" i="5"/>
  <c r="K21" i="5" s="1"/>
  <c r="E7" i="5"/>
  <c r="K7" i="5" s="1"/>
  <c r="E35" i="5"/>
  <c r="K35" i="5" s="1"/>
  <c r="E8" i="5"/>
  <c r="K8" i="5" s="1"/>
  <c r="E34" i="5"/>
  <c r="K34" i="5" s="1"/>
  <c r="E27" i="5"/>
  <c r="K27" i="5" s="1"/>
  <c r="E26" i="5"/>
  <c r="E17" i="5"/>
  <c r="K17" i="5" s="1"/>
  <c r="E16" i="5"/>
  <c r="K16" i="5" s="1"/>
  <c r="E12" i="5"/>
  <c r="K12" i="5" s="1"/>
  <c r="E11" i="5"/>
  <c r="K11" i="5" s="1"/>
  <c r="E10" i="5"/>
  <c r="K10" i="5" s="1"/>
  <c r="E9" i="5"/>
  <c r="K9" i="5" s="1"/>
  <c r="E14" i="5"/>
  <c r="K14" i="5" s="1"/>
  <c r="E32" i="5"/>
  <c r="K32" i="5" s="1"/>
  <c r="F16" i="4"/>
  <c r="H16" i="4"/>
  <c r="I16" i="4"/>
  <c r="E16" i="4"/>
  <c r="E18" i="5"/>
  <c r="K18" i="5" s="1"/>
  <c r="E29" i="5"/>
  <c r="K29" i="5" s="1"/>
  <c r="E33" i="5"/>
  <c r="K33" i="5" s="1"/>
  <c r="E20" i="5"/>
  <c r="K20" i="5" s="1"/>
  <c r="E22" i="5"/>
  <c r="K22" i="5" s="1"/>
  <c r="E28" i="5"/>
  <c r="K28" i="5" s="1"/>
  <c r="E30" i="5"/>
  <c r="K30" i="5" s="1"/>
  <c r="K26" i="5"/>
  <c r="E13" i="5"/>
  <c r="K13" i="5" s="1"/>
  <c r="B16" i="4"/>
  <c r="E31" i="5"/>
  <c r="K31" i="5" s="1"/>
  <c r="E25" i="5"/>
  <c r="K25" i="5" s="1"/>
  <c r="E37" i="5"/>
  <c r="K37" i="5" s="1"/>
  <c r="C46" i="5"/>
  <c r="C47" i="5" s="1"/>
  <c r="E6" i="5"/>
  <c r="K6" i="5" s="1"/>
  <c r="K42" i="5"/>
  <c r="C16" i="4"/>
  <c r="J46" i="5"/>
  <c r="J47" i="5" s="1"/>
  <c r="I46" i="5"/>
  <c r="I47" i="5" s="1"/>
  <c r="K41" i="5"/>
  <c r="K43" i="5"/>
  <c r="H46" i="5"/>
  <c r="H47" i="5" s="1"/>
  <c r="D16" i="4"/>
  <c r="K39" i="5"/>
  <c r="K45" i="5"/>
  <c r="F46" i="5"/>
  <c r="F48" i="5" s="1"/>
  <c r="K38" i="5"/>
  <c r="G46" i="5"/>
  <c r="G48" i="5" s="1"/>
  <c r="K40" i="5"/>
  <c r="K44" i="5"/>
  <c r="D46" i="5"/>
  <c r="D47" i="5" s="1"/>
  <c r="E36" i="5"/>
  <c r="K36" i="5" s="1"/>
  <c r="B17" i="4" l="1"/>
  <c r="E17" i="4"/>
  <c r="I17" i="4"/>
  <c r="H17" i="4"/>
  <c r="F17" i="4"/>
  <c r="D17" i="4"/>
  <c r="B7" i="4"/>
  <c r="C7" i="4"/>
  <c r="H48" i="5"/>
  <c r="F47" i="5"/>
  <c r="J48" i="5"/>
  <c r="I48" i="5"/>
  <c r="E46" i="5"/>
  <c r="G47" i="5"/>
  <c r="C48" i="5"/>
  <c r="AG52" i="1"/>
  <c r="M48" i="5" l="1"/>
  <c r="L48" i="5"/>
</calcChain>
</file>

<file path=xl/sharedStrings.xml><?xml version="1.0" encoding="utf-8"?>
<sst xmlns="http://schemas.openxmlformats.org/spreadsheetml/2006/main" count="142" uniqueCount="86">
  <si>
    <t>小学校</t>
    <rPh sb="0" eb="3">
      <t>ショウガッコウ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</si>
  <si>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</si>
  <si>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</si>
  <si>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出席番号</t>
    <rPh sb="0" eb="2">
      <t>シュッセキ</t>
    </rPh>
    <rPh sb="2" eb="4">
      <t>バンゴウ</t>
    </rPh>
    <phoneticPr fontId="1"/>
  </si>
  <si>
    <t>氏名</t>
    <rPh sb="0" eb="2">
      <t>シメイ</t>
    </rPh>
    <phoneticPr fontId="1"/>
  </si>
  <si>
    <t>①</t>
    <phoneticPr fontId="1"/>
  </si>
  <si>
    <t>②</t>
    <phoneticPr fontId="1"/>
  </si>
  <si>
    <t>③</t>
    <phoneticPr fontId="1"/>
  </si>
  <si>
    <t>（１）</t>
    <phoneticPr fontId="1"/>
  </si>
  <si>
    <t>（２）</t>
    <phoneticPr fontId="1"/>
  </si>
  <si>
    <t>④</t>
    <phoneticPr fontId="1"/>
  </si>
  <si>
    <t>⑤</t>
    <phoneticPr fontId="1"/>
  </si>
  <si>
    <t>（３）</t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</si>
  <si>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</si>
  <si>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</si>
  <si>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</si>
  <si>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</si>
  <si>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⑥</t>
    <phoneticPr fontId="1"/>
  </si>
  <si>
    <t>⑦</t>
    <phoneticPr fontId="1"/>
  </si>
  <si>
    <t>⑧</t>
    <phoneticPr fontId="1"/>
  </si>
  <si>
    <t>学年</t>
    <rPh sb="0" eb="2">
      <t>ガクネン</t>
    </rPh>
    <phoneticPr fontId="1"/>
  </si>
  <si>
    <t>クラス</t>
    <phoneticPr fontId="1"/>
  </si>
  <si>
    <t>間違いの特徴・気になるポイントなど</t>
    <rPh sb="0" eb="2">
      <t>マチガ</t>
    </rPh>
    <rPh sb="4" eb="6">
      <t>トクチョウ</t>
    </rPh>
    <rPh sb="7" eb="8">
      <t>キ</t>
    </rPh>
    <phoneticPr fontId="1"/>
  </si>
  <si>
    <t>文字の形態識別</t>
    <rPh sb="0" eb="2">
      <t>モジ</t>
    </rPh>
    <rPh sb="3" eb="5">
      <t>ケイタイ</t>
    </rPh>
    <rPh sb="5" eb="7">
      <t>シキベツ</t>
    </rPh>
    <phoneticPr fontId="1"/>
  </si>
  <si>
    <t>音韻識別</t>
    <rPh sb="0" eb="2">
      <t>オンイン</t>
    </rPh>
    <rPh sb="2" eb="4">
      <t>シキベツ</t>
    </rPh>
    <phoneticPr fontId="1"/>
  </si>
  <si>
    <t>書字模倣</t>
    <rPh sb="0" eb="2">
      <t>ショジ</t>
    </rPh>
    <rPh sb="2" eb="4">
      <t>モホウ</t>
    </rPh>
    <phoneticPr fontId="1"/>
  </si>
  <si>
    <t>読み→書字への変換</t>
    <rPh sb="0" eb="1">
      <t>ヨ</t>
    </rPh>
    <rPh sb="3" eb="5">
      <t>ショジ</t>
    </rPh>
    <rPh sb="7" eb="9">
      <t>ヘンカン</t>
    </rPh>
    <phoneticPr fontId="1"/>
  </si>
  <si>
    <t>問題ごとの小計</t>
    <rPh sb="0" eb="2">
      <t>モンダイ</t>
    </rPh>
    <rPh sb="5" eb="7">
      <t>ショウケイ</t>
    </rPh>
    <phoneticPr fontId="1"/>
  </si>
  <si>
    <t>平均
正答率</t>
    <rPh sb="0" eb="2">
      <t>ヘイキン</t>
    </rPh>
    <rPh sb="3" eb="6">
      <t>セイトウリツ</t>
    </rPh>
    <phoneticPr fontId="1"/>
  </si>
  <si>
    <t>平均
正答数</t>
    <rPh sb="0" eb="2">
      <t>ヘイキン</t>
    </rPh>
    <rPh sb="3" eb="5">
      <t>セイトウ</t>
    </rPh>
    <rPh sb="5" eb="6">
      <t>カズ</t>
    </rPh>
    <phoneticPr fontId="1"/>
  </si>
  <si>
    <t>読み→文字への
変換</t>
    <rPh sb="0" eb="1">
      <t>ヨ</t>
    </rPh>
    <rPh sb="3" eb="5">
      <t>モジ</t>
    </rPh>
    <rPh sb="8" eb="10">
      <t>ヘンカン</t>
    </rPh>
    <phoneticPr fontId="1"/>
  </si>
  <si>
    <t>文字→書字への
変換</t>
    <rPh sb="0" eb="2">
      <t>モジ</t>
    </rPh>
    <rPh sb="3" eb="5">
      <t>ショジ</t>
    </rPh>
    <rPh sb="8" eb="10">
      <t>ヘンカン</t>
    </rPh>
    <phoneticPr fontId="1"/>
  </si>
  <si>
    <t>合計</t>
    <rPh sb="0" eb="1">
      <t>ゴウケイ</t>
    </rPh>
    <phoneticPr fontId="1"/>
  </si>
  <si>
    <t>&lt;クラス全体の傾向＞</t>
    <rPh sb="4" eb="6">
      <t>ゼンタイ</t>
    </rPh>
    <rPh sb="7" eb="9">
      <t>ケイコウ</t>
    </rPh>
    <phoneticPr fontId="1"/>
  </si>
  <si>
    <t>合計</t>
    <rPh sb="0" eb="1">
      <t>ゴウケイ</t>
    </rPh>
    <phoneticPr fontId="1"/>
  </si>
  <si>
    <t>ひらがなチェック実施日</t>
    <rPh sb="8" eb="11">
      <t>ジッシビ</t>
    </rPh>
    <phoneticPr fontId="1"/>
  </si>
  <si>
    <t>正答率</t>
    <rPh sb="0" eb="3">
      <t>セイトウリツ</t>
    </rPh>
    <phoneticPr fontId="1"/>
  </si>
  <si>
    <t>間違い
および
気になる点</t>
    <rPh sb="0" eb="2">
      <t>マチガ</t>
    </rPh>
    <rPh sb="8" eb="9">
      <t>キ</t>
    </rPh>
    <rPh sb="12" eb="13">
      <t>テン</t>
    </rPh>
    <phoneticPr fontId="1"/>
  </si>
  <si>
    <t>大問</t>
    <rPh sb="0" eb="2">
      <t>ダイモン</t>
    </rPh>
    <phoneticPr fontId="1"/>
  </si>
  <si>
    <t>必要な
支援</t>
    <rPh sb="0" eb="2">
      <t>ヒツヨウ</t>
    </rPh>
    <rPh sb="4" eb="6">
      <t>シエン</t>
    </rPh>
    <phoneticPr fontId="1"/>
  </si>
  <si>
    <t>文字→
書字への
変換</t>
    <rPh sb="0" eb="2">
      <t>モジ</t>
    </rPh>
    <rPh sb="4" eb="6">
      <t>ショジ</t>
    </rPh>
    <rPh sb="9" eb="11">
      <t>ヘンカン</t>
    </rPh>
    <phoneticPr fontId="1"/>
  </si>
  <si>
    <t>読み→
文字への
変換</t>
    <rPh sb="0" eb="1">
      <t>ヨ</t>
    </rPh>
    <rPh sb="4" eb="6">
      <t>モジ</t>
    </rPh>
    <rPh sb="9" eb="11">
      <t>ヘンカン</t>
    </rPh>
    <phoneticPr fontId="1"/>
  </si>
  <si>
    <t>読み→文字
への変換</t>
    <rPh sb="0" eb="1">
      <t>ヨ</t>
    </rPh>
    <rPh sb="3" eb="5">
      <t>モジ</t>
    </rPh>
    <rPh sb="8" eb="10">
      <t>ヘンカン</t>
    </rPh>
    <phoneticPr fontId="1"/>
  </si>
  <si>
    <t>文字→書字
への変換</t>
    <rPh sb="0" eb="2">
      <t>モジ</t>
    </rPh>
    <rPh sb="3" eb="5">
      <t>ショジ</t>
    </rPh>
    <rPh sb="8" eb="10">
      <t>ヘンカン</t>
    </rPh>
    <phoneticPr fontId="1"/>
  </si>
  <si>
    <t>読み→書字
への変換</t>
    <rPh sb="0" eb="1">
      <t>ヨ</t>
    </rPh>
    <rPh sb="3" eb="5">
      <t>ショジ</t>
    </rPh>
    <rPh sb="8" eb="10">
      <t>ヘンカン</t>
    </rPh>
    <phoneticPr fontId="1"/>
  </si>
  <si>
    <t>（１）３問</t>
    <rPh sb="4" eb="5">
      <t>モン</t>
    </rPh>
    <phoneticPr fontId="1"/>
  </si>
  <si>
    <t>（２）５問</t>
    <phoneticPr fontId="1"/>
  </si>
  <si>
    <r>
      <t>（３）</t>
    </r>
    <r>
      <rPr>
        <sz val="11"/>
        <color theme="1"/>
        <rFont val="ＭＳ Ｐゴシック"/>
        <family val="3"/>
        <charset val="128"/>
        <scheme val="minor"/>
      </rPr>
      <t>４問</t>
    </r>
    <phoneticPr fontId="1"/>
  </si>
  <si>
    <t>（１）+（２）</t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</si>
  <si>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</si>
  <si>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</si>
  <si>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番</t>
    <rPh sb="0" eb="1">
      <t>バン</t>
    </rPh>
    <phoneticPr fontId="1"/>
  </si>
  <si>
    <t>正答率が１００％のもの(チェック課題は達成できている）</t>
    <rPh sb="0" eb="3">
      <t>セイトウリツ</t>
    </rPh>
    <rPh sb="16" eb="18">
      <t>カダイ</t>
    </rPh>
    <rPh sb="19" eb="21">
      <t>タッセイ</t>
    </rPh>
    <phoneticPr fontId="1" alignment="distributed"/>
  </si>
  <si>
    <t>色分けの凡例</t>
    <rPh sb="0" eb="2">
      <t>イロワ</t>
    </rPh>
    <rPh sb="4" eb="6">
      <t>ハンレイ</t>
    </rPh>
    <phoneticPr fontId="1" alignment="distributed"/>
  </si>
  <si>
    <t>氏　名</t>
    <rPh sb="0" eb="1">
      <t>シ</t>
    </rPh>
    <rPh sb="2" eb="3">
      <t>メイ</t>
    </rPh>
    <phoneticPr fontId="1"/>
  </si>
  <si>
    <t>ひらがな書字の習得状況</t>
    <rPh sb="4" eb="6">
      <t>ショジ</t>
    </rPh>
    <rPh sb="7" eb="9">
      <t>シュウトク</t>
    </rPh>
    <rPh sb="9" eb="11">
      <t>ジョウキョウ</t>
    </rPh>
    <phoneticPr fontId="1"/>
  </si>
  <si>
    <t>音韻識別</t>
    <rPh sb="0" eb="2">
      <t>オンイン</t>
    </rPh>
    <rPh sb="2" eb="4">
      <t>シキベツ</t>
    </rPh>
    <phoneticPr fontId="1"/>
  </si>
  <si>
    <t>書字模倣</t>
    <rPh sb="0" eb="2">
      <t>ショジ</t>
    </rPh>
    <rPh sb="2" eb="4">
      <t>モホウ</t>
    </rPh>
    <phoneticPr fontId="1"/>
  </si>
  <si>
    <t>文字の
形態識別</t>
    <rPh sb="0" eb="2">
      <t>モジ</t>
    </rPh>
    <rPh sb="4" eb="6">
      <t>ケイタイ</t>
    </rPh>
    <rPh sb="6" eb="8">
      <t>シキベツ</t>
    </rPh>
    <phoneticPr fontId="1"/>
  </si>
  <si>
    <t>読み→文字
への変換</t>
    <rPh sb="0" eb="1">
      <t>ヨ</t>
    </rPh>
    <rPh sb="3" eb="5">
      <t>モジ</t>
    </rPh>
    <rPh sb="8" eb="10">
      <t>ヘンカン</t>
    </rPh>
    <phoneticPr fontId="1"/>
  </si>
  <si>
    <t>読み→書字
への変換</t>
    <rPh sb="0" eb="1">
      <t>ヨ</t>
    </rPh>
    <rPh sb="3" eb="5">
      <t>ショジ</t>
    </rPh>
    <rPh sb="8" eb="10">
      <t>ヘンカン</t>
    </rPh>
    <phoneticPr fontId="1"/>
  </si>
  <si>
    <t>文字→書字
への変換</t>
    <rPh sb="0" eb="2">
      <t>モジ</t>
    </rPh>
    <rPh sb="3" eb="5">
      <t>ショジ</t>
    </rPh>
    <rPh sb="8" eb="10">
      <t>ヘンカン</t>
    </rPh>
    <phoneticPr fontId="1"/>
  </si>
  <si>
    <t>ひらがなチェック個別結果シート</t>
    <rPh sb="8" eb="10">
      <t>コベツ</t>
    </rPh>
    <rPh sb="10" eb="12">
      <t>ケッカ</t>
    </rPh>
    <phoneticPr fontId="1"/>
  </si>
  <si>
    <t>凡例</t>
    <rPh sb="0" eb="2">
      <t>ハンレイ</t>
    </rPh>
    <phoneticPr fontId="1"/>
  </si>
  <si>
    <t>枠なし</t>
    <rPh sb="0" eb="1">
      <t>ワク</t>
    </rPh>
    <phoneticPr fontId="1"/>
  </si>
  <si>
    <t>未達成</t>
    <rPh sb="0" eb="3">
      <t>ミタッセイ</t>
    </rPh>
    <phoneticPr fontId="1"/>
  </si>
  <si>
    <t>達成に不安定さが残る</t>
    <rPh sb="0" eb="2">
      <t>タッセイ</t>
    </rPh>
    <rPh sb="3" eb="6">
      <t>フアンテイ</t>
    </rPh>
    <rPh sb="8" eb="9">
      <t>ノコ</t>
    </rPh>
    <phoneticPr fontId="1"/>
  </si>
  <si>
    <t>達成</t>
    <rPh sb="0" eb="2">
      <t>タッセイ</t>
    </rPh>
    <phoneticPr fontId="1"/>
  </si>
  <si>
    <t>入力の注意：</t>
    <rPh sb="0" eb="2">
      <t>ニュウリョク</t>
    </rPh>
    <rPh sb="3" eb="5">
      <t>チュウイ</t>
    </rPh>
    <phoneticPr fontId="1" alignment="distributed"/>
  </si>
  <si>
    <t>実施</t>
    <rPh sb="0" eb="2">
      <t>ジッシ</t>
    </rPh>
    <phoneticPr fontId="1" alignment="distributed"/>
  </si>
  <si>
    <t>実施</t>
    <rPh sb="0" eb="2">
      <t>ジッシ</t>
    </rPh>
    <phoneticPr fontId="1"/>
  </si>
  <si>
    <t>実施</t>
    <rPh sb="0" eb="2">
      <t>ジッシ</t>
    </rPh>
    <phoneticPr fontId="1"/>
  </si>
  <si>
    <t>（４）４問</t>
    <phoneticPr fontId="1"/>
  </si>
  <si>
    <t>（５）８問</t>
    <phoneticPr fontId="1"/>
  </si>
  <si>
    <t>（６）４問</t>
    <phoneticPr fontId="1"/>
  </si>
  <si>
    <t>（７）４問</t>
    <phoneticPr fontId="1"/>
  </si>
  <si>
    <t>正答は１、誤答は２で入力します。</t>
    <rPh sb="0" eb="2">
      <t>セイトウ</t>
    </rPh>
    <rPh sb="5" eb="7">
      <t>ゴトウ</t>
    </rPh>
    <rPh sb="10" eb="12">
      <t>ニュウリョク</t>
    </rPh>
    <phoneticPr fontId="1" alignment="distributed"/>
  </si>
  <si>
    <t>正答率</t>
    <rPh sb="0" eb="2">
      <t>セイトウ</t>
    </rPh>
    <rPh sb="2" eb="3">
      <t>リツ</t>
    </rPh>
    <phoneticPr fontId="1"/>
  </si>
  <si>
    <t>チェック内容ごとの
正答率</t>
    <rPh sb="4" eb="6">
      <t>ナイヨウ</t>
    </rPh>
    <rPh sb="10" eb="12">
      <t>セイトウ</t>
    </rPh>
    <rPh sb="12" eb="13">
      <t>リツ</t>
    </rPh>
    <phoneticPr fontId="1"/>
  </si>
  <si>
    <t>新　ひらがなチェック集計表</t>
    <rPh sb="0" eb="1">
      <t>シン</t>
    </rPh>
    <rPh sb="10" eb="13">
      <t>シュウケイヒョウ</t>
    </rPh>
    <phoneticPr fontId="1"/>
  </si>
  <si>
    <t>新　ひらがなチェック結果一覧表</t>
    <rPh sb="0" eb="1">
      <t>シン</t>
    </rPh>
    <rPh sb="10" eb="12">
      <t>ケッカ</t>
    </rPh>
    <rPh sb="12" eb="14">
      <t>イチラン</t>
    </rPh>
    <rPh sb="14" eb="15">
      <t>ヒョウ</t>
    </rPh>
    <phoneticPr fontId="1"/>
  </si>
  <si>
    <t>総合教育センター</t>
    <rPh sb="0" eb="2">
      <t>ソウゴウ</t>
    </rPh>
    <rPh sb="2" eb="4">
      <t>キョウイク</t>
    </rPh>
    <phoneticPr fontId="1"/>
  </si>
  <si>
    <t>書字の
つまずきの
傾向</t>
    <rPh sb="0" eb="2">
      <t>ショジ</t>
    </rPh>
    <rPh sb="10" eb="12">
      <t>ケイコウ</t>
    </rPh>
    <phoneticPr fontId="1"/>
  </si>
  <si>
    <t>正答数</t>
    <rPh sb="0" eb="2">
      <t>セイトウ</t>
    </rPh>
    <rPh sb="2" eb="3">
      <t>スウ</t>
    </rPh>
    <phoneticPr fontId="1"/>
  </si>
  <si>
    <t>正答率が２５％より大きく１００％未満のもの(チェック課題の達成には不安定さが残る）</t>
    <rPh sb="0" eb="3">
      <t>セイトウリツ</t>
    </rPh>
    <rPh sb="9" eb="10">
      <t>オオ</t>
    </rPh>
    <rPh sb="16" eb="18">
      <t>ミマン</t>
    </rPh>
    <rPh sb="26" eb="28">
      <t>カダイ</t>
    </rPh>
    <rPh sb="29" eb="31">
      <t>タッセイ</t>
    </rPh>
    <rPh sb="33" eb="36">
      <t>フアンテイ</t>
    </rPh>
    <rPh sb="38" eb="39">
      <t>ノコ</t>
    </rPh>
    <phoneticPr fontId="1" alignment="distributed"/>
  </si>
  <si>
    <t>正答率が２５％以下のもの（チェック課題は未達成）</t>
    <rPh sb="0" eb="3">
      <t>セイトウリツ</t>
    </rPh>
    <rPh sb="7" eb="9">
      <t>イカ</t>
    </rPh>
    <rPh sb="17" eb="19">
      <t>カダイ</t>
    </rPh>
    <rPh sb="20" eb="23">
      <t>ミタッセイ</t>
    </rPh>
    <phoneticPr fontId="1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</si>
</sst>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[$-411]ggge&quot;年&quot;m&quot;月&quot;d&quot;日&quot;;@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horizontal="center" vertical="center"/>
    </xf>
    <xf numFmtId="9" fontId="0" fillId="0" borderId="1" xfId="0" applyNumberFormat="1" applyBorder="1" applyAlignment="1">
      <alignment horizontal="center" vertical="center" shrinkToFit="1"/>
    </xf>
    <xf numFmtId="9" fontId="0" fillId="0" borderId="8" xfId="0" applyNumberFormat="1" applyBorder="1" applyAlignment="1">
      <alignment horizontal="center" vertical="center" shrinkToFit="1"/>
    </xf>
    <xf numFmtId="9" fontId="0" fillId="0" borderId="9" xfId="0" applyNumberFormat="1" applyBorder="1" applyAlignment="1">
      <alignment horizontal="center" vertical="center" shrinkToFit="1"/>
    </xf>
    <xf numFmtId="0" fontId="0" fillId="0" borderId="8" xfId="0" applyBorder="1"/>
    <xf numFmtId="0" fontId="0" fillId="0" borderId="0" xfId="0" applyBorder="1"/>
    <xf numFmtId="0" fontId="0" fillId="0" borderId="13" xfId="0" applyBorder="1"/>
    <xf numFmtId="0" fontId="0" fillId="0" borderId="21" xfId="0" applyBorder="1"/>
    <xf numFmtId="0" fontId="0" fillId="0" borderId="23" xfId="0" applyBorder="1" applyAlignment="1">
      <alignment horizontal="center" vertical="center" shrinkToFit="1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0" xfId="0" applyBorder="1" applyAlignment="1"/>
    <xf numFmtId="0" fontId="0" fillId="4" borderId="5" xfId="0" quotePrefix="1" applyFill="1" applyBorder="1" applyAlignment="1">
      <alignment horizontal="center"/>
    </xf>
    <xf numFmtId="0" fontId="0" fillId="4" borderId="6" xfId="0" quotePrefix="1" applyFill="1" applyBorder="1" applyAlignment="1">
      <alignment horizontal="center"/>
    </xf>
    <xf numFmtId="0" fontId="0" fillId="0" borderId="3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4" borderId="51" xfId="0" quotePrefix="1" applyFill="1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4" borderId="36" xfId="0" quotePrefix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36" xfId="0" applyBorder="1" applyAlignment="1">
      <alignment horizontal="center" vertical="center" shrinkToFit="1"/>
    </xf>
    <xf numFmtId="9" fontId="0" fillId="0" borderId="52" xfId="0" applyNumberFormat="1" applyBorder="1" applyAlignment="1">
      <alignment horizontal="center" vertical="center" shrinkToFit="1"/>
    </xf>
    <xf numFmtId="0" fontId="0" fillId="4" borderId="54" xfId="0" quotePrefix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4" borderId="48" xfId="0" quotePrefix="1" applyFill="1" applyBorder="1" applyAlignment="1">
      <alignment horizontal="center" vertical="center"/>
    </xf>
    <xf numFmtId="0" fontId="0" fillId="4" borderId="49" xfId="0" quotePrefix="1" applyFill="1" applyBorder="1" applyAlignment="1">
      <alignment horizontal="center" vertical="center"/>
    </xf>
    <xf numFmtId="0" fontId="0" fillId="4" borderId="50" xfId="0" quotePrefix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Border="1" applyAlignment="1">
      <alignment vertical="top"/>
    </xf>
    <xf numFmtId="0" fontId="0" fillId="6" borderId="0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0" borderId="33" xfId="0" applyBorder="1"/>
    <xf numFmtId="9" fontId="0" fillId="0" borderId="0" xfId="0" applyNumberFormat="1" applyBorder="1"/>
    <xf numFmtId="0" fontId="0" fillId="0" borderId="3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top" wrapText="1"/>
    </xf>
    <xf numFmtId="0" fontId="0" fillId="0" borderId="28" xfId="0" applyBorder="1" applyAlignment="1">
      <alignment horizontal="center" vertical="center" shrinkToFit="1"/>
    </xf>
    <xf numFmtId="9" fontId="0" fillId="0" borderId="56" xfId="0" applyNumberFormat="1" applyBorder="1" applyAlignment="1">
      <alignment horizontal="center" vertical="center" shrinkToFit="1"/>
    </xf>
    <xf numFmtId="9" fontId="0" fillId="0" borderId="56" xfId="0" applyNumberFormat="1" applyBorder="1" applyAlignment="1">
      <alignment horizontal="center" vertical="center"/>
    </xf>
    <xf numFmtId="0" fontId="0" fillId="0" borderId="56" xfId="0" applyBorder="1"/>
    <xf numFmtId="0" fontId="0" fillId="0" borderId="29" xfId="0" applyBorder="1"/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/>
    <xf numFmtId="0" fontId="0" fillId="0" borderId="31" xfId="0" applyBorder="1"/>
    <xf numFmtId="0" fontId="0" fillId="0" borderId="32" xfId="0" applyBorder="1"/>
    <xf numFmtId="0" fontId="0" fillId="0" borderId="24" xfId="0" applyBorder="1"/>
    <xf numFmtId="0" fontId="0" fillId="0" borderId="20" xfId="0" applyBorder="1"/>
    <xf numFmtId="0" fontId="0" fillId="0" borderId="62" xfId="0" applyBorder="1"/>
    <xf numFmtId="0" fontId="0" fillId="0" borderId="7" xfId="0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0" fillId="0" borderId="63" xfId="0" applyBorder="1"/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39" xfId="0" applyBorder="1" applyAlignment="1" applyProtection="1">
      <alignment shrinkToFit="1"/>
      <protection locked="0"/>
    </xf>
    <xf numFmtId="0" fontId="0" fillId="0" borderId="40" xfId="0" applyBorder="1" applyAlignment="1" applyProtection="1">
      <alignment shrinkToFit="1"/>
      <protection locked="0"/>
    </xf>
    <xf numFmtId="0" fontId="0" fillId="0" borderId="41" xfId="0" applyBorder="1" applyAlignment="1" applyProtection="1">
      <alignment shrinkToFit="1"/>
      <protection locked="0"/>
    </xf>
    <xf numFmtId="0" fontId="0" fillId="0" borderId="42" xfId="0" applyBorder="1" applyAlignment="1" applyProtection="1">
      <alignment shrinkToFit="1"/>
      <protection locked="0"/>
    </xf>
    <xf numFmtId="0" fontId="0" fillId="0" borderId="43" xfId="0" applyBorder="1" applyAlignment="1" applyProtection="1">
      <alignment shrinkToFit="1"/>
      <protection locked="0"/>
    </xf>
    <xf numFmtId="0" fontId="0" fillId="0" borderId="44" xfId="0" applyBorder="1" applyAlignment="1" applyProtection="1">
      <alignment shrinkToFit="1"/>
      <protection locked="0"/>
    </xf>
    <xf numFmtId="0" fontId="0" fillId="0" borderId="55" xfId="0" applyBorder="1" applyAlignment="1" applyProtection="1">
      <alignment shrinkToFit="1"/>
      <protection locked="0"/>
    </xf>
    <xf numFmtId="0" fontId="0" fillId="0" borderId="45" xfId="0" applyBorder="1" applyAlignment="1" applyProtection="1">
      <alignment shrinkToFit="1"/>
      <protection locked="0"/>
    </xf>
    <xf numFmtId="0" fontId="0" fillId="0" borderId="46" xfId="0" applyBorder="1" applyAlignment="1" applyProtection="1">
      <alignment shrinkToFit="1"/>
      <protection locked="0"/>
    </xf>
    <xf numFmtId="0" fontId="0" fillId="0" borderId="27" xfId="0" applyBorder="1" applyAlignment="1" applyProtection="1">
      <alignment horizontal="center"/>
      <protection locked="0"/>
    </xf>
    <xf numFmtId="9" fontId="0" fillId="0" borderId="29" xfId="0" applyNumberFormat="1" applyBorder="1" applyAlignment="1">
      <alignment horizontal="center" vertical="center"/>
    </xf>
    <xf numFmtId="9" fontId="0" fillId="0" borderId="56" xfId="0" applyNumberForma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5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0" xfId="0" applyNumberFormat="1"/>
    <xf numFmtId="0" fontId="9" fillId="0" borderId="3" xfId="0" applyFont="1" applyBorder="1" applyAlignment="1" applyProtection="1">
      <alignment shrinkToFit="1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51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51" xfId="0" applyBorder="1" applyAlignment="1">
      <alignment horizontal="center" vertical="center" shrinkToFit="1"/>
    </xf>
    <xf numFmtId="9" fontId="0" fillId="0" borderId="59" xfId="0" applyNumberFormat="1" applyBorder="1" applyAlignment="1">
      <alignment horizontal="center" vertical="center" shrinkToFit="1"/>
    </xf>
    <xf numFmtId="0" fontId="0" fillId="0" borderId="17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73" xfId="0" applyBorder="1" applyAlignment="1" applyProtection="1">
      <alignment shrinkToFit="1"/>
      <protection locked="0"/>
    </xf>
    <xf numFmtId="0" fontId="0" fillId="0" borderId="8" xfId="0" applyFill="1" applyBorder="1"/>
    <xf numFmtId="0" fontId="6" fillId="0" borderId="7" xfId="0" applyFont="1" applyBorder="1" applyAlignment="1" applyProtection="1">
      <alignment horizontal="center" shrinkToFit="1"/>
      <protection locked="0"/>
    </xf>
    <xf numFmtId="0" fontId="7" fillId="0" borderId="9" xfId="0" applyFont="1" applyBorder="1" applyAlignment="1" applyProtection="1">
      <alignment horizontal="center" shrinkToFit="1"/>
      <protection locked="0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0" fillId="7" borderId="1" xfId="0" applyFill="1" applyBorder="1"/>
    <xf numFmtId="14" fontId="0" fillId="7" borderId="1" xfId="0" applyNumberFormat="1" applyFill="1" applyBorder="1"/>
    <xf numFmtId="0" fontId="0" fillId="0" borderId="0" xfId="0" applyBorder="1" applyAlignment="1">
      <alignment horizontal="left" vertical="top"/>
    </xf>
    <xf numFmtId="177" fontId="0" fillId="0" borderId="20" xfId="0" applyNumberFormat="1" applyBorder="1" applyAlignment="1">
      <alignment horizontal="right"/>
    </xf>
    <xf numFmtId="0" fontId="0" fillId="0" borderId="28" xfId="0" quotePrefix="1" applyFill="1" applyBorder="1" applyAlignment="1">
      <alignment horizontal="center" vertical="center"/>
    </xf>
    <xf numFmtId="0" fontId="0" fillId="0" borderId="56" xfId="0" quotePrefix="1" applyFill="1" applyBorder="1" applyAlignment="1">
      <alignment horizontal="center" vertical="center"/>
    </xf>
    <xf numFmtId="0" fontId="0" fillId="0" borderId="29" xfId="0" quotePrefix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9" fontId="0" fillId="0" borderId="17" xfId="0" applyNumberFormat="1" applyBorder="1" applyAlignment="1">
      <alignment horizontal="center" vertical="center"/>
    </xf>
    <xf numFmtId="9" fontId="0" fillId="0" borderId="31" xfId="0" applyNumberFormat="1" applyBorder="1" applyAlignment="1">
      <alignment horizontal="center" vertical="center"/>
    </xf>
    <xf numFmtId="9" fontId="0" fillId="0" borderId="24" xfId="0" applyNumberFormat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0" fontId="0" fillId="4" borderId="5" xfId="0" quotePrefix="1" applyFill="1" applyBorder="1" applyAlignment="1">
      <alignment horizontal="center"/>
    </xf>
    <xf numFmtId="0" fontId="0" fillId="4" borderId="6" xfId="0" quotePrefix="1" applyFill="1" applyBorder="1" applyAlignment="1">
      <alignment horizontal="center"/>
    </xf>
    <xf numFmtId="0" fontId="0" fillId="4" borderId="7" xfId="0" quotePrefix="1" applyFill="1" applyBorder="1" applyAlignment="1">
      <alignment horizontal="center"/>
    </xf>
    <xf numFmtId="9" fontId="0" fillId="0" borderId="10" xfId="0" applyNumberFormat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177" fontId="0" fillId="0" borderId="0" xfId="0" applyNumberFormat="1" applyAlignment="1">
      <alignment horizontal="right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20" xfId="0" applyBorder="1" applyAlignment="1">
      <alignment horizontal="center" vertical="center" shrinkToFit="1"/>
    </xf>
    <xf numFmtId="9" fontId="0" fillId="0" borderId="66" xfId="0" applyNumberFormat="1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9" fontId="0" fillId="0" borderId="10" xfId="0" applyNumberFormat="1" applyBorder="1" applyAlignment="1">
      <alignment horizontal="center" vertical="center" wrapText="1"/>
    </xf>
    <xf numFmtId="9" fontId="0" fillId="0" borderId="11" xfId="0" applyNumberFormat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0" fontId="0" fillId="0" borderId="17" xfId="0" applyBorder="1" applyAlignment="1" applyProtection="1">
      <alignment horizontal="center" vertical="top" wrapText="1"/>
      <protection locked="0"/>
    </xf>
    <xf numFmtId="0" fontId="0" fillId="0" borderId="31" xfId="0" applyBorder="1" applyAlignment="1" applyProtection="1">
      <alignment horizontal="center" vertical="top" wrapText="1"/>
      <protection locked="0"/>
    </xf>
    <xf numFmtId="0" fontId="0" fillId="0" borderId="32" xfId="0" applyBorder="1" applyAlignment="1" applyProtection="1">
      <alignment horizontal="center" vertical="top" wrapText="1"/>
      <protection locked="0"/>
    </xf>
    <xf numFmtId="0" fontId="0" fillId="0" borderId="33" xfId="0" applyBorder="1" applyAlignment="1" applyProtection="1">
      <alignment horizontal="center" vertical="top" wrapText="1"/>
      <protection locked="0"/>
    </xf>
    <xf numFmtId="0" fontId="0" fillId="0" borderId="0" xfId="0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0" fillId="0" borderId="24" xfId="0" applyBorder="1" applyAlignment="1" applyProtection="1">
      <alignment horizontal="center" vertical="top" wrapText="1"/>
      <protection locked="0"/>
    </xf>
    <xf numFmtId="0" fontId="0" fillId="0" borderId="20" xfId="0" applyBorder="1" applyAlignment="1" applyProtection="1">
      <alignment horizontal="center" vertical="top" wrapText="1"/>
      <protection locked="0"/>
    </xf>
    <xf numFmtId="0" fontId="0" fillId="0" borderId="21" xfId="0" applyBorder="1" applyAlignment="1" applyProtection="1">
      <alignment horizontal="center" vertical="top" wrapText="1"/>
      <protection locked="0"/>
    </xf>
    <xf numFmtId="9" fontId="0" fillId="0" borderId="60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9" fontId="0" fillId="0" borderId="61" xfId="0" applyNumberFormat="1" applyBorder="1" applyAlignment="1">
      <alignment horizontal="center" vertical="center"/>
    </xf>
    <xf numFmtId="9" fontId="0" fillId="0" borderId="56" xfId="0" applyNumberFormat="1" applyBorder="1" applyAlignment="1">
      <alignment horizontal="center" vertical="center"/>
    </xf>
    <xf numFmtId="9" fontId="0" fillId="0" borderId="29" xfId="0" applyNumberFormat="1" applyBorder="1" applyAlignment="1">
      <alignment horizontal="center" vertical="center"/>
    </xf>
    <xf numFmtId="0" fontId="3" fillId="0" borderId="58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9" fontId="5" fillId="0" borderId="58" xfId="0" applyNumberFormat="1" applyFont="1" applyBorder="1" applyAlignment="1">
      <alignment horizontal="center" vertical="center"/>
    </xf>
    <xf numFmtId="9" fontId="5" fillId="0" borderId="57" xfId="0" applyNumberFormat="1" applyFont="1" applyBorder="1" applyAlignment="1">
      <alignment horizontal="center" vertical="center"/>
    </xf>
    <xf numFmtId="9" fontId="5" fillId="0" borderId="60" xfId="0" applyNumberFormat="1" applyFont="1" applyBorder="1" applyAlignment="1">
      <alignment horizontal="center" vertical="center"/>
    </xf>
    <xf numFmtId="9" fontId="5" fillId="0" borderId="33" xfId="0" applyNumberFormat="1" applyFont="1" applyBorder="1" applyAlignment="1">
      <alignment horizontal="center" vertical="center"/>
    </xf>
    <xf numFmtId="9" fontId="5" fillId="0" borderId="0" xfId="0" applyNumberFormat="1" applyFont="1" applyBorder="1" applyAlignment="1">
      <alignment horizontal="center" vertical="center"/>
    </xf>
    <xf numFmtId="9" fontId="5" fillId="0" borderId="13" xfId="0" applyNumberFormat="1" applyFont="1" applyBorder="1" applyAlignment="1">
      <alignment horizontal="center" vertical="center"/>
    </xf>
    <xf numFmtId="9" fontId="5" fillId="0" borderId="24" xfId="0" applyNumberFormat="1" applyFont="1" applyBorder="1" applyAlignment="1">
      <alignment horizontal="center" vertical="center"/>
    </xf>
    <xf numFmtId="9" fontId="5" fillId="0" borderId="20" xfId="0" applyNumberFormat="1" applyFont="1" applyBorder="1" applyAlignment="1">
      <alignment horizontal="center" vertical="center"/>
    </xf>
    <xf numFmtId="9" fontId="5" fillId="0" borderId="21" xfId="0" applyNumberFormat="1" applyFont="1" applyBorder="1" applyAlignment="1">
      <alignment horizontal="center" vertical="center"/>
    </xf>
    <xf numFmtId="9" fontId="0" fillId="0" borderId="61" xfId="0" applyNumberFormat="1" applyBorder="1" applyAlignment="1">
      <alignment horizontal="center" vertical="center" shrinkToFit="1"/>
    </xf>
    <xf numFmtId="9" fontId="0" fillId="0" borderId="56" xfId="0" applyNumberFormat="1" applyBorder="1" applyAlignment="1">
      <alignment horizontal="center" vertical="center" shrinkToFit="1"/>
    </xf>
    <xf numFmtId="9" fontId="0" fillId="0" borderId="29" xfId="0" applyNumberFormat="1" applyBorder="1" applyAlignment="1">
      <alignment horizontal="center" vertical="center" shrinkToFit="1"/>
    </xf>
    <xf numFmtId="9" fontId="0" fillId="0" borderId="8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9" xfId="0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9" fontId="0" fillId="0" borderId="1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0" fillId="0" borderId="27" xfId="0" applyBorder="1" applyAlignment="1">
      <alignment horizontal="center"/>
    </xf>
    <xf numFmtId="0" fontId="0" fillId="0" borderId="68" xfId="0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/>
    </xf>
    <xf numFmtId="0" fontId="0" fillId="0" borderId="65" xfId="0" quotePrefix="1" applyBorder="1" applyAlignment="1">
      <alignment horizontal="center" vertical="center"/>
    </xf>
    <xf numFmtId="0" fontId="0" fillId="0" borderId="69" xfId="0" applyBorder="1" applyAlignment="1">
      <alignment vertical="top" wrapText="1"/>
    </xf>
    <xf numFmtId="0" fontId="0" fillId="0" borderId="70" xfId="0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0" fillId="0" borderId="72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64" xfId="0" applyBorder="1" applyAlignment="1">
      <alignment vertical="top" wrapText="1"/>
    </xf>
    <xf numFmtId="0" fontId="0" fillId="0" borderId="3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0" fillId="0" borderId="9" xfId="0" applyFont="1" applyBorder="1" applyAlignment="1">
      <alignment vertical="top" wrapText="1"/>
    </xf>
    <xf numFmtId="9" fontId="0" fillId="0" borderId="3" xfId="0" applyNumberFormat="1" applyBorder="1" applyAlignment="1">
      <alignment horizontal="center" vertical="center"/>
    </xf>
    <xf numFmtId="9" fontId="0" fillId="0" borderId="65" xfId="0" applyNumberFormat="1" applyBorder="1" applyAlignment="1">
      <alignment horizontal="center" vertical="center"/>
    </xf>
  </cellXfs>
  <cellStyles count="1">
    <cellStyle name="標準" xfId="0" builtinId="0"/>
  </cellStyles>
  <dxfs count="78">
    <dxf>
      <border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</border>
    </dxf>
    <dxf>
      <border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</dxfs>
  <tableStyles count="0" defaultTableStyle="TableStyleMedium2" defaultPivotStyle="PivotStyleMedium9"/>
  <colors>
    <mruColors>
      <color rgb="FFFF00FF"/>
      <color rgb="FFFFCCFF"/>
      <color rgb="FF66FF33"/>
      <color rgb="FFFF9900"/>
      <color rgb="FF66CC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295276</xdr:colOff>
      <xdr:row>35</xdr:row>
      <xdr:rowOff>85725</xdr:rowOff>
    </xdr:from>
    <xdr:to>
      <xdr:col>1</xdr:col>
      <xdr:colOff>542926</xdr:colOff>
      <xdr:row>37</xdr:row>
      <xdr:rowOff>123825</xdr:rowOff>
    </xdr:to>
    <xdr:sp macro="" textlink="">
      <xdr:nvSpPr>
        <xdr:cNvPr id="2" name="下矢印 1"/>
        <xdr:cNvSpPr/>
      </xdr:nvSpPr>
      <xdr:spPr>
        <a:xfrm flipH="1">
          <a:off x="295276" y="6257925"/>
          <a:ext cx="247650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194733</xdr:colOff>
      <xdr:row>33</xdr:row>
      <xdr:rowOff>140757</xdr:rowOff>
    </xdr:from>
    <xdr:to>
      <xdr:col>3</xdr:col>
      <xdr:colOff>575733</xdr:colOff>
      <xdr:row>35</xdr:row>
      <xdr:rowOff>45507</xdr:rowOff>
    </xdr:to>
    <xdr:sp macro="" textlink="">
      <xdr:nvSpPr>
        <xdr:cNvPr id="3" name="下矢印 2"/>
        <xdr:cNvSpPr/>
      </xdr:nvSpPr>
      <xdr:spPr>
        <a:xfrm rot="18847752" flipH="1">
          <a:off x="2496607" y="6040966"/>
          <a:ext cx="243417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140759</xdr:colOff>
      <xdr:row>33</xdr:row>
      <xdr:rowOff>160865</xdr:rowOff>
    </xdr:from>
    <xdr:to>
      <xdr:col>5</xdr:col>
      <xdr:colOff>521759</xdr:colOff>
      <xdr:row>35</xdr:row>
      <xdr:rowOff>65615</xdr:rowOff>
    </xdr:to>
    <xdr:sp macro="" textlink="">
      <xdr:nvSpPr>
        <xdr:cNvPr id="4" name="下矢印 3"/>
        <xdr:cNvSpPr/>
      </xdr:nvSpPr>
      <xdr:spPr>
        <a:xfrm rot="2752248">
          <a:off x="3818467" y="6061074"/>
          <a:ext cx="243417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247650</xdr:colOff>
      <xdr:row>38</xdr:row>
      <xdr:rowOff>47625</xdr:rowOff>
    </xdr:from>
    <xdr:to>
      <xdr:col>4</xdr:col>
      <xdr:colOff>419100</xdr:colOff>
      <xdr:row>40</xdr:row>
      <xdr:rowOff>123825</xdr:rowOff>
    </xdr:to>
    <xdr:sp macro="" textlink="">
      <xdr:nvSpPr>
        <xdr:cNvPr id="5" name="正方形/長方形 4"/>
        <xdr:cNvSpPr/>
      </xdr:nvSpPr>
      <xdr:spPr>
        <a:xfrm>
          <a:off x="2476500" y="6734175"/>
          <a:ext cx="171450" cy="419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270635</xdr:colOff>
      <xdr:row>40</xdr:row>
      <xdr:rowOff>64947</xdr:rowOff>
    </xdr:from>
    <xdr:to>
      <xdr:col>3</xdr:col>
      <xdr:colOff>447783</xdr:colOff>
      <xdr:row>41</xdr:row>
      <xdr:rowOff>141147</xdr:rowOff>
    </xdr:to>
    <xdr:sp macro="" textlink="">
      <xdr:nvSpPr>
        <xdr:cNvPr id="6" name="下矢印 5"/>
        <xdr:cNvSpPr/>
      </xdr:nvSpPr>
      <xdr:spPr>
        <a:xfrm rot="17424044" flipH="1">
          <a:off x="1435534" y="6786748"/>
          <a:ext cx="247650" cy="86294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3" sqref="A3"/>
    </sheetView>
  </sheetViews>
  <sheetFormatPr defaultRowHeight="13.5" x14ac:dyDescent="0.15"/>
  <cols>
    <col min="1" max="1" width="16.125" bestFit="1" customWidth="1"/>
    <col min="5" max="5" width="19" customWidth="1"/>
  </cols>
  <sheetData>
    <row r="1" spans="1:5" x14ac:dyDescent="0.15">
      <c r="A1" s="2" t="s">
        <v>0</v>
      </c>
      <c r="B1" s="2" t="s">
        <v>20</v>
      </c>
      <c r="C1" s="2" t="s">
        <v>21</v>
      </c>
      <c r="E1" s="2" t="s">
        <v>35</v>
      </c>
    </row>
    <row r="2" spans="1:5" x14ac:dyDescent="0.15">
      <c r="A2" s="131" t="s">
        <v>81</v>
      </c>
      <c r="B2" s="1">
        <v>1</v>
      </c>
      <c r="C2" s="1">
        <v>1</v>
      </c>
      <c r="E2" s="132">
        <v>42826</v>
      </c>
    </row>
    <row r="3" spans="1:5" x14ac:dyDescent="0.15">
      <c r="A3" s="131"/>
      <c r="B3" s="1">
        <v>2</v>
      </c>
      <c r="C3" s="1">
        <v>2</v>
      </c>
      <c r="E3" s="132"/>
    </row>
    <row r="4" spans="1:5" x14ac:dyDescent="0.15">
      <c r="A4" s="131"/>
      <c r="B4" s="1">
        <v>3</v>
      </c>
      <c r="C4" s="1">
        <v>3</v>
      </c>
      <c r="E4" s="132"/>
    </row>
    <row r="5" spans="1:5" x14ac:dyDescent="0.15">
      <c r="A5" s="131"/>
      <c r="B5" s="1">
        <v>4</v>
      </c>
      <c r="C5" s="1">
        <v>4</v>
      </c>
      <c r="E5" s="132"/>
    </row>
    <row r="6" spans="1:5" x14ac:dyDescent="0.15">
      <c r="A6" s="131"/>
      <c r="B6" s="1">
        <v>5</v>
      </c>
      <c r="C6" s="1">
        <v>5</v>
      </c>
      <c r="E6" s="132"/>
    </row>
    <row r="7" spans="1:5" x14ac:dyDescent="0.15">
      <c r="A7" s="131"/>
      <c r="B7" s="1">
        <v>6</v>
      </c>
      <c r="C7" s="1">
        <v>6</v>
      </c>
      <c r="E7" s="132"/>
    </row>
    <row r="8" spans="1:5" x14ac:dyDescent="0.15">
      <c r="A8" s="131"/>
      <c r="B8" s="1"/>
      <c r="C8" s="1">
        <v>7</v>
      </c>
    </row>
    <row r="9" spans="1:5" x14ac:dyDescent="0.15">
      <c r="A9" s="131"/>
      <c r="B9" s="1"/>
      <c r="C9" s="1">
        <v>8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6"/>
  <sheetViews>
    <sheetView showGridLines="0" tabSelected="1" zoomScaleNormal="100" zoomScaleSheetLayoutView="130" zoomScalePageLayoutView="80" workbookViewId="0"/>
  </sheetViews>
  <sheetFormatPr defaultRowHeight="13.5" x14ac:dyDescent="0.15"/>
  <cols>
    <col min="2" max="2" width="12.375" bestFit="1" customWidth="1"/>
    <col min="3" max="34" width="4.125" customWidth="1"/>
    <col min="35" max="35" width="5.75" customWidth="1"/>
  </cols>
  <sheetData>
    <row r="1" spans="1:39" x14ac:dyDescent="0.15">
      <c r="A1" t="s">
        <v>79</v>
      </c>
      <c r="AB1" s="165">
        <v>42826</v>
      </c>
      <c r="AC1" s="165"/>
      <c r="AD1" s="165"/>
      <c r="AE1" s="165"/>
      <c r="AF1" s="165"/>
      <c r="AG1" s="165"/>
      <c r="AH1" s="165"/>
      <c r="AI1" s="114" t="s">
        <v>69</v>
      </c>
    </row>
    <row r="2" spans="1:39" ht="14.25" thickBot="1" x14ac:dyDescent="0.2">
      <c r="A2" s="166" t="s">
        <v>81</v>
      </c>
      <c r="B2" s="166"/>
      <c r="C2" s="167" t="s">
        <v>0</v>
      </c>
      <c r="D2" s="167"/>
      <c r="E2" s="94">
        <v>1</v>
      </c>
      <c r="F2" s="23" t="s">
        <v>49</v>
      </c>
      <c r="G2" s="94">
        <v>1</v>
      </c>
      <c r="H2" s="23" t="s">
        <v>50</v>
      </c>
      <c r="AE2" s="134"/>
      <c r="AF2" s="134"/>
      <c r="AG2" s="134"/>
      <c r="AH2" s="134"/>
    </row>
    <row r="3" spans="1:39" s="3" customFormat="1" ht="35.25" customHeight="1" thickBot="1" x14ac:dyDescent="0.2">
      <c r="A3" s="141"/>
      <c r="B3" s="142"/>
      <c r="C3" s="138" t="s">
        <v>23</v>
      </c>
      <c r="D3" s="139"/>
      <c r="E3" s="139"/>
      <c r="F3" s="139"/>
      <c r="G3" s="139"/>
      <c r="H3" s="139"/>
      <c r="I3" s="139"/>
      <c r="J3" s="140"/>
      <c r="K3" s="138" t="s">
        <v>24</v>
      </c>
      <c r="L3" s="139"/>
      <c r="M3" s="139"/>
      <c r="N3" s="140"/>
      <c r="O3" s="138" t="s">
        <v>30</v>
      </c>
      <c r="P3" s="139"/>
      <c r="Q3" s="139"/>
      <c r="R3" s="140"/>
      <c r="S3" s="138" t="s">
        <v>26</v>
      </c>
      <c r="T3" s="139"/>
      <c r="U3" s="139"/>
      <c r="V3" s="139"/>
      <c r="W3" s="139"/>
      <c r="X3" s="139"/>
      <c r="Y3" s="139"/>
      <c r="Z3" s="140"/>
      <c r="AA3" s="138" t="s">
        <v>25</v>
      </c>
      <c r="AB3" s="139"/>
      <c r="AC3" s="139"/>
      <c r="AD3" s="140"/>
      <c r="AE3" s="138" t="s">
        <v>31</v>
      </c>
      <c r="AF3" s="139"/>
      <c r="AG3" s="139"/>
      <c r="AH3" s="140"/>
      <c r="AI3" s="135" t="s">
        <v>34</v>
      </c>
    </row>
    <row r="4" spans="1:39" x14ac:dyDescent="0.15">
      <c r="A4" s="172" t="s">
        <v>3</v>
      </c>
      <c r="B4" s="174" t="s">
        <v>4</v>
      </c>
      <c r="C4" s="159" t="s">
        <v>8</v>
      </c>
      <c r="D4" s="160"/>
      <c r="E4" s="160"/>
      <c r="F4" s="160" t="s">
        <v>9</v>
      </c>
      <c r="G4" s="160"/>
      <c r="H4" s="160"/>
      <c r="I4" s="160"/>
      <c r="J4" s="161"/>
      <c r="K4" s="159" t="s">
        <v>12</v>
      </c>
      <c r="L4" s="160"/>
      <c r="M4" s="160"/>
      <c r="N4" s="161"/>
      <c r="O4" s="159" t="s">
        <v>13</v>
      </c>
      <c r="P4" s="160"/>
      <c r="Q4" s="160"/>
      <c r="R4" s="161"/>
      <c r="S4" s="159" t="s">
        <v>14</v>
      </c>
      <c r="T4" s="160"/>
      <c r="U4" s="160"/>
      <c r="V4" s="160"/>
      <c r="W4" s="160"/>
      <c r="X4" s="160"/>
      <c r="Y4" s="160"/>
      <c r="Z4" s="161"/>
      <c r="AA4" s="159" t="s">
        <v>15</v>
      </c>
      <c r="AB4" s="160"/>
      <c r="AC4" s="160"/>
      <c r="AD4" s="161"/>
      <c r="AE4" s="159" t="s">
        <v>16</v>
      </c>
      <c r="AF4" s="160"/>
      <c r="AG4" s="160"/>
      <c r="AH4" s="161"/>
      <c r="AI4" s="136"/>
      <c r="AJ4" s="62"/>
      <c r="AK4" s="63"/>
      <c r="AL4" s="63"/>
      <c r="AM4" s="63"/>
    </row>
    <row r="5" spans="1:39" ht="14.25" thickBot="1" x14ac:dyDescent="0.2">
      <c r="A5" s="173"/>
      <c r="B5" s="175"/>
      <c r="C5" s="49" t="s">
        <v>5</v>
      </c>
      <c r="D5" s="50" t="s">
        <v>6</v>
      </c>
      <c r="E5" s="50" t="s">
        <v>7</v>
      </c>
      <c r="F5" s="50" t="s">
        <v>5</v>
      </c>
      <c r="G5" s="50" t="s">
        <v>6</v>
      </c>
      <c r="H5" s="50" t="s">
        <v>7</v>
      </c>
      <c r="I5" s="50" t="s">
        <v>10</v>
      </c>
      <c r="J5" s="51" t="s">
        <v>11</v>
      </c>
      <c r="K5" s="49" t="s">
        <v>5</v>
      </c>
      <c r="L5" s="50" t="s">
        <v>6</v>
      </c>
      <c r="M5" s="50" t="s">
        <v>7</v>
      </c>
      <c r="N5" s="51" t="s">
        <v>10</v>
      </c>
      <c r="O5" s="49" t="s">
        <v>5</v>
      </c>
      <c r="P5" s="50" t="s">
        <v>6</v>
      </c>
      <c r="Q5" s="50" t="s">
        <v>7</v>
      </c>
      <c r="R5" s="51" t="s">
        <v>10</v>
      </c>
      <c r="S5" s="49" t="s">
        <v>5</v>
      </c>
      <c r="T5" s="50" t="s">
        <v>6</v>
      </c>
      <c r="U5" s="50" t="s">
        <v>7</v>
      </c>
      <c r="V5" s="50" t="s">
        <v>10</v>
      </c>
      <c r="W5" s="50" t="s">
        <v>11</v>
      </c>
      <c r="X5" s="50" t="s">
        <v>17</v>
      </c>
      <c r="Y5" s="50" t="s">
        <v>18</v>
      </c>
      <c r="Z5" s="51" t="s">
        <v>19</v>
      </c>
      <c r="AA5" s="49" t="s">
        <v>5</v>
      </c>
      <c r="AB5" s="50" t="s">
        <v>6</v>
      </c>
      <c r="AC5" s="50" t="s">
        <v>7</v>
      </c>
      <c r="AD5" s="51" t="s">
        <v>10</v>
      </c>
      <c r="AE5" s="49" t="s">
        <v>5</v>
      </c>
      <c r="AF5" s="50" t="s">
        <v>6</v>
      </c>
      <c r="AG5" s="50" t="s">
        <v>7</v>
      </c>
      <c r="AH5" s="51" t="s">
        <v>10</v>
      </c>
      <c r="AI5" s="137"/>
      <c r="AJ5" s="62"/>
      <c r="AK5" s="63"/>
      <c r="AL5" s="63"/>
      <c r="AM5" s="63"/>
    </row>
    <row r="6" spans="1:39" x14ac:dyDescent="0.15">
      <c r="A6" s="12">
        <v>1</v>
      </c>
      <c r="B6" s="126"/>
      <c r="C6" s="88"/>
      <c r="D6" s="89"/>
      <c r="E6" s="89"/>
      <c r="F6" s="89"/>
      <c r="G6" s="89"/>
      <c r="H6" s="89"/>
      <c r="I6" s="89"/>
      <c r="J6" s="90"/>
      <c r="K6" s="88"/>
      <c r="L6" s="89"/>
      <c r="M6" s="89"/>
      <c r="N6" s="90"/>
      <c r="O6" s="88"/>
      <c r="P6" s="89"/>
      <c r="Q6" s="89"/>
      <c r="R6" s="90"/>
      <c r="S6" s="88"/>
      <c r="T6" s="89"/>
      <c r="U6" s="89"/>
      <c r="V6" s="89"/>
      <c r="W6" s="89"/>
      <c r="X6" s="89"/>
      <c r="Y6" s="89"/>
      <c r="Z6" s="90"/>
      <c r="AA6" s="88"/>
      <c r="AB6" s="89"/>
      <c r="AC6" s="89"/>
      <c r="AD6" s="90"/>
      <c r="AE6" s="88"/>
      <c r="AF6" s="89"/>
      <c r="AG6" s="89"/>
      <c r="AH6" s="90"/>
      <c r="AI6" s="20" t="str">
        <f t="shared" ref="AI6:AI45" si="0">IF(B6="","",COUNTIF(C6:AH6,"1"))</f>
        <v/>
      </c>
      <c r="AJ6" s="62"/>
      <c r="AK6" s="63"/>
      <c r="AL6" s="63"/>
      <c r="AM6" s="63"/>
    </row>
    <row r="7" spans="1:39" x14ac:dyDescent="0.15">
      <c r="A7" s="7">
        <v>2</v>
      </c>
      <c r="B7" s="127"/>
      <c r="C7" s="88"/>
      <c r="D7" s="89"/>
      <c r="E7" s="89"/>
      <c r="F7" s="89"/>
      <c r="G7" s="89"/>
      <c r="H7" s="89"/>
      <c r="I7" s="89"/>
      <c r="J7" s="90"/>
      <c r="K7" s="88"/>
      <c r="L7" s="89"/>
      <c r="M7" s="89"/>
      <c r="N7" s="90"/>
      <c r="O7" s="88"/>
      <c r="P7" s="89"/>
      <c r="Q7" s="89"/>
      <c r="R7" s="90"/>
      <c r="S7" s="88"/>
      <c r="T7" s="89"/>
      <c r="U7" s="89"/>
      <c r="V7" s="89"/>
      <c r="W7" s="89"/>
      <c r="X7" s="89"/>
      <c r="Y7" s="89"/>
      <c r="Z7" s="90"/>
      <c r="AA7" s="88"/>
      <c r="AB7" s="89"/>
      <c r="AC7" s="89"/>
      <c r="AD7" s="90"/>
      <c r="AE7" s="88"/>
      <c r="AF7" s="89"/>
      <c r="AG7" s="89"/>
      <c r="AH7" s="90"/>
      <c r="AI7" s="20" t="str">
        <f t="shared" si="0"/>
        <v/>
      </c>
      <c r="AJ7" s="62"/>
      <c r="AK7" s="63"/>
      <c r="AL7" s="63"/>
      <c r="AM7" s="63"/>
    </row>
    <row r="8" spans="1:39" x14ac:dyDescent="0.15">
      <c r="A8" s="7">
        <v>3</v>
      </c>
      <c r="B8" s="127"/>
      <c r="C8" s="88"/>
      <c r="D8" s="89"/>
      <c r="E8" s="89"/>
      <c r="F8" s="89"/>
      <c r="G8" s="89"/>
      <c r="H8" s="89"/>
      <c r="I8" s="89"/>
      <c r="J8" s="90"/>
      <c r="K8" s="88"/>
      <c r="L8" s="89"/>
      <c r="M8" s="89"/>
      <c r="N8" s="90"/>
      <c r="O8" s="88"/>
      <c r="P8" s="89"/>
      <c r="Q8" s="89"/>
      <c r="R8" s="90"/>
      <c r="S8" s="88"/>
      <c r="T8" s="89"/>
      <c r="U8" s="89"/>
      <c r="V8" s="89"/>
      <c r="W8" s="89"/>
      <c r="X8" s="89"/>
      <c r="Y8" s="89"/>
      <c r="Z8" s="90"/>
      <c r="AA8" s="88"/>
      <c r="AB8" s="89"/>
      <c r="AC8" s="89"/>
      <c r="AD8" s="90"/>
      <c r="AE8" s="88"/>
      <c r="AF8" s="89"/>
      <c r="AG8" s="89"/>
      <c r="AH8" s="90"/>
      <c r="AI8" s="20" t="str">
        <f t="shared" si="0"/>
        <v/>
      </c>
      <c r="AJ8" s="62"/>
      <c r="AK8" s="63"/>
      <c r="AL8" s="63"/>
      <c r="AM8" s="63"/>
    </row>
    <row r="9" spans="1:39" x14ac:dyDescent="0.15">
      <c r="A9" s="7">
        <v>4</v>
      </c>
      <c r="B9" s="127"/>
      <c r="C9" s="88"/>
      <c r="D9" s="89"/>
      <c r="E9" s="89"/>
      <c r="F9" s="89"/>
      <c r="G9" s="89"/>
      <c r="H9" s="89"/>
      <c r="I9" s="89"/>
      <c r="J9" s="90"/>
      <c r="K9" s="88"/>
      <c r="L9" s="89"/>
      <c r="M9" s="89"/>
      <c r="N9" s="90"/>
      <c r="O9" s="88"/>
      <c r="P9" s="89"/>
      <c r="Q9" s="89"/>
      <c r="R9" s="90"/>
      <c r="S9" s="88"/>
      <c r="T9" s="89"/>
      <c r="U9" s="89"/>
      <c r="V9" s="89"/>
      <c r="W9" s="89"/>
      <c r="X9" s="89"/>
      <c r="Y9" s="89"/>
      <c r="Z9" s="90"/>
      <c r="AA9" s="88"/>
      <c r="AB9" s="89"/>
      <c r="AC9" s="89"/>
      <c r="AD9" s="90"/>
      <c r="AE9" s="88"/>
      <c r="AF9" s="89"/>
      <c r="AG9" s="89"/>
      <c r="AH9" s="90"/>
      <c r="AI9" s="20" t="str">
        <f t="shared" si="0"/>
        <v/>
      </c>
      <c r="AJ9" s="62"/>
      <c r="AK9" s="63"/>
      <c r="AL9" s="63"/>
      <c r="AM9" s="63"/>
    </row>
    <row r="10" spans="1:39" x14ac:dyDescent="0.15">
      <c r="A10" s="7">
        <v>5</v>
      </c>
      <c r="B10" s="127"/>
      <c r="C10" s="88"/>
      <c r="D10" s="89"/>
      <c r="E10" s="89"/>
      <c r="F10" s="89"/>
      <c r="G10" s="89"/>
      <c r="H10" s="89"/>
      <c r="I10" s="89"/>
      <c r="J10" s="90"/>
      <c r="K10" s="88"/>
      <c r="L10" s="89"/>
      <c r="M10" s="89"/>
      <c r="N10" s="90"/>
      <c r="O10" s="88"/>
      <c r="P10" s="89"/>
      <c r="Q10" s="89"/>
      <c r="R10" s="90"/>
      <c r="S10" s="88"/>
      <c r="T10" s="89"/>
      <c r="U10" s="89"/>
      <c r="V10" s="89"/>
      <c r="W10" s="89"/>
      <c r="X10" s="89"/>
      <c r="Y10" s="89"/>
      <c r="Z10" s="90"/>
      <c r="AA10" s="88"/>
      <c r="AB10" s="89"/>
      <c r="AC10" s="89"/>
      <c r="AD10" s="90"/>
      <c r="AE10" s="88"/>
      <c r="AF10" s="89"/>
      <c r="AG10" s="89"/>
      <c r="AH10" s="90"/>
      <c r="AI10" s="20" t="str">
        <f t="shared" si="0"/>
        <v/>
      </c>
      <c r="AJ10" s="62"/>
      <c r="AK10" s="63"/>
      <c r="AL10" s="63"/>
      <c r="AM10" s="63"/>
    </row>
    <row r="11" spans="1:39" x14ac:dyDescent="0.15">
      <c r="A11" s="7">
        <v>6</v>
      </c>
      <c r="B11" s="127"/>
      <c r="C11" s="88"/>
      <c r="D11" s="89"/>
      <c r="E11" s="89"/>
      <c r="F11" s="89"/>
      <c r="G11" s="89"/>
      <c r="H11" s="89"/>
      <c r="I11" s="89"/>
      <c r="J11" s="90"/>
      <c r="K11" s="88"/>
      <c r="L11" s="89"/>
      <c r="M11" s="89"/>
      <c r="N11" s="90"/>
      <c r="O11" s="88"/>
      <c r="P11" s="89"/>
      <c r="Q11" s="89"/>
      <c r="R11" s="90"/>
      <c r="S11" s="88"/>
      <c r="T11" s="89"/>
      <c r="U11" s="89"/>
      <c r="V11" s="89"/>
      <c r="W11" s="89"/>
      <c r="X11" s="89"/>
      <c r="Y11" s="89"/>
      <c r="Z11" s="90"/>
      <c r="AA11" s="88"/>
      <c r="AB11" s="89"/>
      <c r="AC11" s="89"/>
      <c r="AD11" s="90"/>
      <c r="AE11" s="88"/>
      <c r="AF11" s="89"/>
      <c r="AG11" s="89"/>
      <c r="AH11" s="90"/>
      <c r="AI11" s="20" t="str">
        <f t="shared" si="0"/>
        <v/>
      </c>
      <c r="AJ11" s="62"/>
      <c r="AK11" s="63"/>
      <c r="AL11" s="63"/>
      <c r="AM11" s="63"/>
    </row>
    <row r="12" spans="1:39" x14ac:dyDescent="0.15">
      <c r="A12" s="7">
        <v>7</v>
      </c>
      <c r="B12" s="127"/>
      <c r="C12" s="88"/>
      <c r="D12" s="89"/>
      <c r="E12" s="89"/>
      <c r="F12" s="89"/>
      <c r="G12" s="89"/>
      <c r="H12" s="89"/>
      <c r="I12" s="89"/>
      <c r="J12" s="90"/>
      <c r="K12" s="88"/>
      <c r="L12" s="89"/>
      <c r="M12" s="89"/>
      <c r="N12" s="90"/>
      <c r="O12" s="88"/>
      <c r="P12" s="89"/>
      <c r="Q12" s="89"/>
      <c r="R12" s="90"/>
      <c r="S12" s="88"/>
      <c r="T12" s="89"/>
      <c r="U12" s="89"/>
      <c r="V12" s="89"/>
      <c r="W12" s="89"/>
      <c r="X12" s="89"/>
      <c r="Y12" s="89"/>
      <c r="Z12" s="90"/>
      <c r="AA12" s="88"/>
      <c r="AB12" s="89"/>
      <c r="AC12" s="89"/>
      <c r="AD12" s="90"/>
      <c r="AE12" s="88"/>
      <c r="AF12" s="89"/>
      <c r="AG12" s="89"/>
      <c r="AH12" s="90"/>
      <c r="AI12" s="20" t="str">
        <f t="shared" si="0"/>
        <v/>
      </c>
      <c r="AJ12" s="62"/>
      <c r="AK12" s="63"/>
      <c r="AL12" s="63"/>
      <c r="AM12" s="63"/>
    </row>
    <row r="13" spans="1:39" x14ac:dyDescent="0.15">
      <c r="A13" s="7">
        <v>8</v>
      </c>
      <c r="B13" s="127"/>
      <c r="C13" s="88"/>
      <c r="D13" s="89"/>
      <c r="E13" s="89"/>
      <c r="F13" s="89"/>
      <c r="G13" s="89"/>
      <c r="H13" s="89"/>
      <c r="I13" s="89"/>
      <c r="J13" s="90"/>
      <c r="K13" s="88"/>
      <c r="L13" s="89"/>
      <c r="M13" s="89"/>
      <c r="N13" s="90"/>
      <c r="O13" s="88"/>
      <c r="P13" s="89"/>
      <c r="Q13" s="89"/>
      <c r="R13" s="90"/>
      <c r="S13" s="88"/>
      <c r="T13" s="89"/>
      <c r="U13" s="89"/>
      <c r="V13" s="89"/>
      <c r="W13" s="89"/>
      <c r="X13" s="89"/>
      <c r="Y13" s="89"/>
      <c r="Z13" s="90"/>
      <c r="AA13" s="88"/>
      <c r="AB13" s="89"/>
      <c r="AC13" s="89"/>
      <c r="AD13" s="90"/>
      <c r="AE13" s="88"/>
      <c r="AF13" s="89"/>
      <c r="AG13" s="89"/>
      <c r="AH13" s="90"/>
      <c r="AI13" s="20" t="str">
        <f t="shared" si="0"/>
        <v/>
      </c>
      <c r="AJ13" s="62"/>
      <c r="AK13" s="63"/>
      <c r="AL13" s="63"/>
      <c r="AM13" s="63"/>
    </row>
    <row r="14" spans="1:39" x14ac:dyDescent="0.15">
      <c r="A14" s="7">
        <v>9</v>
      </c>
      <c r="B14" s="127"/>
      <c r="C14" s="88"/>
      <c r="D14" s="89"/>
      <c r="E14" s="89"/>
      <c r="F14" s="89"/>
      <c r="G14" s="89"/>
      <c r="H14" s="89"/>
      <c r="I14" s="89"/>
      <c r="J14" s="90"/>
      <c r="K14" s="88"/>
      <c r="L14" s="89"/>
      <c r="M14" s="89"/>
      <c r="N14" s="90"/>
      <c r="O14" s="88"/>
      <c r="P14" s="89"/>
      <c r="Q14" s="89"/>
      <c r="R14" s="90"/>
      <c r="S14" s="88"/>
      <c r="T14" s="89"/>
      <c r="U14" s="89"/>
      <c r="V14" s="89"/>
      <c r="W14" s="89"/>
      <c r="X14" s="89"/>
      <c r="Y14" s="89"/>
      <c r="Z14" s="90"/>
      <c r="AA14" s="88"/>
      <c r="AB14" s="89"/>
      <c r="AC14" s="89"/>
      <c r="AD14" s="90"/>
      <c r="AE14" s="88"/>
      <c r="AF14" s="89"/>
      <c r="AG14" s="89"/>
      <c r="AH14" s="90"/>
      <c r="AI14" s="20" t="str">
        <f t="shared" si="0"/>
        <v/>
      </c>
      <c r="AJ14" s="62"/>
      <c r="AK14" s="63"/>
      <c r="AL14" s="63"/>
      <c r="AM14" s="63"/>
    </row>
    <row r="15" spans="1:39" x14ac:dyDescent="0.15">
      <c r="A15" s="7">
        <v>10</v>
      </c>
      <c r="B15" s="127"/>
      <c r="C15" s="88"/>
      <c r="D15" s="89"/>
      <c r="E15" s="89"/>
      <c r="F15" s="89"/>
      <c r="G15" s="89"/>
      <c r="H15" s="89"/>
      <c r="I15" s="89"/>
      <c r="J15" s="90"/>
      <c r="K15" s="88"/>
      <c r="L15" s="89"/>
      <c r="M15" s="89"/>
      <c r="N15" s="90"/>
      <c r="O15" s="88"/>
      <c r="P15" s="89"/>
      <c r="Q15" s="89"/>
      <c r="R15" s="90"/>
      <c r="S15" s="88"/>
      <c r="T15" s="89"/>
      <c r="U15" s="89"/>
      <c r="V15" s="89"/>
      <c r="W15" s="89"/>
      <c r="X15" s="89"/>
      <c r="Y15" s="89"/>
      <c r="Z15" s="90"/>
      <c r="AA15" s="88"/>
      <c r="AB15" s="89"/>
      <c r="AC15" s="89"/>
      <c r="AD15" s="90"/>
      <c r="AE15" s="88"/>
      <c r="AF15" s="89"/>
      <c r="AG15" s="89"/>
      <c r="AH15" s="90"/>
      <c r="AI15" s="20" t="str">
        <f t="shared" si="0"/>
        <v/>
      </c>
      <c r="AJ15" s="62"/>
      <c r="AK15" s="63"/>
      <c r="AL15" s="63"/>
      <c r="AM15" s="63"/>
    </row>
    <row r="16" spans="1:39" x14ac:dyDescent="0.15">
      <c r="A16" s="7">
        <v>11</v>
      </c>
      <c r="B16" s="127"/>
      <c r="C16" s="88"/>
      <c r="D16" s="89"/>
      <c r="E16" s="89"/>
      <c r="F16" s="89"/>
      <c r="G16" s="89"/>
      <c r="H16" s="89"/>
      <c r="I16" s="89"/>
      <c r="J16" s="90"/>
      <c r="K16" s="88"/>
      <c r="L16" s="89"/>
      <c r="M16" s="89"/>
      <c r="N16" s="90"/>
      <c r="O16" s="88"/>
      <c r="P16" s="89"/>
      <c r="Q16" s="89"/>
      <c r="R16" s="90"/>
      <c r="S16" s="88"/>
      <c r="T16" s="89"/>
      <c r="U16" s="89"/>
      <c r="V16" s="89"/>
      <c r="W16" s="89"/>
      <c r="X16" s="89"/>
      <c r="Y16" s="89"/>
      <c r="Z16" s="90"/>
      <c r="AA16" s="88"/>
      <c r="AB16" s="89"/>
      <c r="AC16" s="89"/>
      <c r="AD16" s="90"/>
      <c r="AE16" s="88"/>
      <c r="AF16" s="89"/>
      <c r="AG16" s="89"/>
      <c r="AH16" s="90"/>
      <c r="AI16" s="20" t="str">
        <f t="shared" si="0"/>
        <v/>
      </c>
      <c r="AJ16" s="62"/>
      <c r="AK16" s="63"/>
      <c r="AL16" s="63"/>
      <c r="AM16" s="63"/>
    </row>
    <row r="17" spans="1:39" x14ac:dyDescent="0.15">
      <c r="A17" s="7">
        <v>12</v>
      </c>
      <c r="B17" s="127"/>
      <c r="C17" s="88"/>
      <c r="D17" s="89"/>
      <c r="E17" s="89"/>
      <c r="F17" s="89"/>
      <c r="G17" s="89"/>
      <c r="H17" s="89"/>
      <c r="I17" s="89"/>
      <c r="J17" s="90"/>
      <c r="K17" s="88"/>
      <c r="L17" s="89"/>
      <c r="M17" s="89"/>
      <c r="N17" s="90"/>
      <c r="O17" s="88"/>
      <c r="P17" s="89"/>
      <c r="Q17" s="89"/>
      <c r="R17" s="90"/>
      <c r="S17" s="88"/>
      <c r="T17" s="89"/>
      <c r="U17" s="89"/>
      <c r="V17" s="89"/>
      <c r="W17" s="89"/>
      <c r="X17" s="89"/>
      <c r="Y17" s="89"/>
      <c r="Z17" s="90"/>
      <c r="AA17" s="88"/>
      <c r="AB17" s="89"/>
      <c r="AC17" s="89"/>
      <c r="AD17" s="90"/>
      <c r="AE17" s="88"/>
      <c r="AF17" s="89"/>
      <c r="AG17" s="89"/>
      <c r="AH17" s="90"/>
      <c r="AI17" s="20" t="str">
        <f t="shared" si="0"/>
        <v/>
      </c>
      <c r="AJ17" s="62"/>
      <c r="AK17" s="63"/>
      <c r="AL17" s="63"/>
      <c r="AM17" s="63"/>
    </row>
    <row r="18" spans="1:39" x14ac:dyDescent="0.15">
      <c r="A18" s="7">
        <v>13</v>
      </c>
      <c r="B18" s="127"/>
      <c r="C18" s="88"/>
      <c r="D18" s="89"/>
      <c r="E18" s="89"/>
      <c r="F18" s="89"/>
      <c r="G18" s="89"/>
      <c r="H18" s="89"/>
      <c r="I18" s="89"/>
      <c r="J18" s="90"/>
      <c r="K18" s="88"/>
      <c r="L18" s="89"/>
      <c r="M18" s="89"/>
      <c r="N18" s="90"/>
      <c r="O18" s="88"/>
      <c r="P18" s="89"/>
      <c r="Q18" s="89"/>
      <c r="R18" s="90"/>
      <c r="S18" s="88"/>
      <c r="T18" s="89"/>
      <c r="U18" s="89"/>
      <c r="V18" s="89"/>
      <c r="W18" s="89"/>
      <c r="X18" s="89"/>
      <c r="Y18" s="89"/>
      <c r="Z18" s="90"/>
      <c r="AA18" s="88"/>
      <c r="AB18" s="89"/>
      <c r="AC18" s="89"/>
      <c r="AD18" s="90"/>
      <c r="AE18" s="88"/>
      <c r="AF18" s="89"/>
      <c r="AG18" s="89"/>
      <c r="AH18" s="90"/>
      <c r="AI18" s="20" t="str">
        <f t="shared" si="0"/>
        <v/>
      </c>
      <c r="AJ18" s="62"/>
      <c r="AK18" s="63"/>
      <c r="AL18" s="63"/>
      <c r="AM18" s="63"/>
    </row>
    <row r="19" spans="1:39" x14ac:dyDescent="0.15">
      <c r="A19" s="7">
        <v>14</v>
      </c>
      <c r="B19" s="127"/>
      <c r="C19" s="88"/>
      <c r="D19" s="89"/>
      <c r="E19" s="89"/>
      <c r="F19" s="89"/>
      <c r="G19" s="89"/>
      <c r="H19" s="89"/>
      <c r="I19" s="89"/>
      <c r="J19" s="90"/>
      <c r="K19" s="88"/>
      <c r="L19" s="89"/>
      <c r="M19" s="89"/>
      <c r="N19" s="90"/>
      <c r="O19" s="88"/>
      <c r="P19" s="89"/>
      <c r="Q19" s="89"/>
      <c r="R19" s="90"/>
      <c r="S19" s="88"/>
      <c r="T19" s="89"/>
      <c r="U19" s="89"/>
      <c r="V19" s="89"/>
      <c r="W19" s="89"/>
      <c r="X19" s="89"/>
      <c r="Y19" s="89"/>
      <c r="Z19" s="90"/>
      <c r="AA19" s="88"/>
      <c r="AB19" s="89"/>
      <c r="AC19" s="89"/>
      <c r="AD19" s="90"/>
      <c r="AE19" s="88"/>
      <c r="AF19" s="89"/>
      <c r="AG19" s="89"/>
      <c r="AH19" s="90"/>
      <c r="AI19" s="20" t="str">
        <f t="shared" si="0"/>
        <v/>
      </c>
      <c r="AJ19" s="62"/>
      <c r="AK19" s="63"/>
      <c r="AL19" s="63"/>
      <c r="AM19" s="63"/>
    </row>
    <row r="20" spans="1:39" x14ac:dyDescent="0.15">
      <c r="A20" s="7">
        <v>15</v>
      </c>
      <c r="B20" s="127"/>
      <c r="C20" s="88"/>
      <c r="D20" s="89"/>
      <c r="E20" s="89"/>
      <c r="F20" s="89"/>
      <c r="G20" s="89"/>
      <c r="H20" s="89"/>
      <c r="I20" s="89"/>
      <c r="J20" s="90"/>
      <c r="K20" s="88"/>
      <c r="L20" s="89"/>
      <c r="M20" s="89"/>
      <c r="N20" s="90"/>
      <c r="O20" s="88"/>
      <c r="P20" s="89"/>
      <c r="Q20" s="89"/>
      <c r="R20" s="90"/>
      <c r="S20" s="88"/>
      <c r="T20" s="89"/>
      <c r="U20" s="89"/>
      <c r="V20" s="89"/>
      <c r="W20" s="89"/>
      <c r="X20" s="89"/>
      <c r="Y20" s="89"/>
      <c r="Z20" s="90"/>
      <c r="AA20" s="88"/>
      <c r="AB20" s="89"/>
      <c r="AC20" s="89"/>
      <c r="AD20" s="90"/>
      <c r="AE20" s="88"/>
      <c r="AF20" s="89"/>
      <c r="AG20" s="89"/>
      <c r="AH20" s="90"/>
      <c r="AI20" s="20" t="str">
        <f t="shared" si="0"/>
        <v/>
      </c>
      <c r="AJ20" s="62"/>
      <c r="AK20" s="63"/>
      <c r="AL20" s="63"/>
      <c r="AM20" s="63"/>
    </row>
    <row r="21" spans="1:39" x14ac:dyDescent="0.15">
      <c r="A21" s="7">
        <v>16</v>
      </c>
      <c r="B21" s="127"/>
      <c r="C21" s="88"/>
      <c r="D21" s="89"/>
      <c r="E21" s="89"/>
      <c r="F21" s="89"/>
      <c r="G21" s="89"/>
      <c r="H21" s="89"/>
      <c r="I21" s="89"/>
      <c r="J21" s="90"/>
      <c r="K21" s="88"/>
      <c r="L21" s="89"/>
      <c r="M21" s="89"/>
      <c r="N21" s="90"/>
      <c r="O21" s="88"/>
      <c r="P21" s="89"/>
      <c r="Q21" s="89"/>
      <c r="R21" s="90"/>
      <c r="S21" s="88"/>
      <c r="T21" s="89"/>
      <c r="U21" s="89"/>
      <c r="V21" s="89"/>
      <c r="W21" s="89"/>
      <c r="X21" s="89"/>
      <c r="Y21" s="89"/>
      <c r="Z21" s="90"/>
      <c r="AA21" s="88"/>
      <c r="AB21" s="89"/>
      <c r="AC21" s="89"/>
      <c r="AD21" s="90"/>
      <c r="AE21" s="88"/>
      <c r="AF21" s="89"/>
      <c r="AG21" s="89"/>
      <c r="AH21" s="90"/>
      <c r="AI21" s="20" t="str">
        <f t="shared" si="0"/>
        <v/>
      </c>
      <c r="AJ21" s="62"/>
      <c r="AK21" s="63"/>
      <c r="AL21" s="63"/>
      <c r="AM21" s="63"/>
    </row>
    <row r="22" spans="1:39" x14ac:dyDescent="0.15">
      <c r="A22" s="7">
        <v>17</v>
      </c>
      <c r="B22" s="127"/>
      <c r="C22" s="88"/>
      <c r="D22" s="89"/>
      <c r="E22" s="89"/>
      <c r="F22" s="89"/>
      <c r="G22" s="89"/>
      <c r="H22" s="89"/>
      <c r="I22" s="89"/>
      <c r="J22" s="90"/>
      <c r="K22" s="88"/>
      <c r="L22" s="89"/>
      <c r="M22" s="89"/>
      <c r="N22" s="90"/>
      <c r="O22" s="88"/>
      <c r="P22" s="89"/>
      <c r="Q22" s="89"/>
      <c r="R22" s="90"/>
      <c r="S22" s="88"/>
      <c r="T22" s="89"/>
      <c r="U22" s="89"/>
      <c r="V22" s="89"/>
      <c r="W22" s="89"/>
      <c r="X22" s="89"/>
      <c r="Y22" s="89"/>
      <c r="Z22" s="90"/>
      <c r="AA22" s="88"/>
      <c r="AB22" s="89"/>
      <c r="AC22" s="89"/>
      <c r="AD22" s="90"/>
      <c r="AE22" s="88"/>
      <c r="AF22" s="89"/>
      <c r="AG22" s="89"/>
      <c r="AH22" s="90"/>
      <c r="AI22" s="20" t="str">
        <f t="shared" si="0"/>
        <v/>
      </c>
      <c r="AJ22" s="62"/>
      <c r="AK22" s="63"/>
      <c r="AL22" s="63"/>
      <c r="AM22" s="63"/>
    </row>
    <row r="23" spans="1:39" x14ac:dyDescent="0.15">
      <c r="A23" s="7">
        <v>18</v>
      </c>
      <c r="B23" s="127"/>
      <c r="C23" s="88"/>
      <c r="D23" s="89"/>
      <c r="E23" s="89"/>
      <c r="F23" s="89"/>
      <c r="G23" s="89"/>
      <c r="H23" s="89"/>
      <c r="I23" s="89"/>
      <c r="J23" s="90"/>
      <c r="K23" s="88"/>
      <c r="L23" s="89"/>
      <c r="M23" s="89"/>
      <c r="N23" s="90"/>
      <c r="O23" s="88"/>
      <c r="P23" s="89"/>
      <c r="Q23" s="89"/>
      <c r="R23" s="90"/>
      <c r="S23" s="88"/>
      <c r="T23" s="89"/>
      <c r="U23" s="89"/>
      <c r="V23" s="89"/>
      <c r="W23" s="89"/>
      <c r="X23" s="89"/>
      <c r="Y23" s="89"/>
      <c r="Z23" s="90"/>
      <c r="AA23" s="88"/>
      <c r="AB23" s="89"/>
      <c r="AC23" s="89"/>
      <c r="AD23" s="90"/>
      <c r="AE23" s="88"/>
      <c r="AF23" s="89"/>
      <c r="AG23" s="89"/>
      <c r="AH23" s="90"/>
      <c r="AI23" s="20" t="str">
        <f t="shared" si="0"/>
        <v/>
      </c>
      <c r="AJ23" s="62"/>
      <c r="AK23" s="63"/>
      <c r="AL23" s="63"/>
      <c r="AM23" s="63"/>
    </row>
    <row r="24" spans="1:39" x14ac:dyDescent="0.15">
      <c r="A24" s="7">
        <v>19</v>
      </c>
      <c r="B24" s="127"/>
      <c r="C24" s="88"/>
      <c r="D24" s="89"/>
      <c r="E24" s="89"/>
      <c r="F24" s="89"/>
      <c r="G24" s="89"/>
      <c r="H24" s="89"/>
      <c r="I24" s="89"/>
      <c r="J24" s="90"/>
      <c r="K24" s="88"/>
      <c r="L24" s="89"/>
      <c r="M24" s="89"/>
      <c r="N24" s="90"/>
      <c r="O24" s="88"/>
      <c r="P24" s="89"/>
      <c r="Q24" s="89"/>
      <c r="R24" s="90"/>
      <c r="S24" s="88"/>
      <c r="T24" s="89"/>
      <c r="U24" s="89"/>
      <c r="V24" s="89"/>
      <c r="W24" s="89"/>
      <c r="X24" s="89"/>
      <c r="Y24" s="89"/>
      <c r="Z24" s="90"/>
      <c r="AA24" s="88"/>
      <c r="AB24" s="89"/>
      <c r="AC24" s="89"/>
      <c r="AD24" s="90"/>
      <c r="AE24" s="88"/>
      <c r="AF24" s="89"/>
      <c r="AG24" s="89"/>
      <c r="AH24" s="90"/>
      <c r="AI24" s="20" t="str">
        <f t="shared" si="0"/>
        <v/>
      </c>
      <c r="AJ24" s="62"/>
      <c r="AK24" s="63"/>
      <c r="AL24" s="63"/>
      <c r="AM24" s="63"/>
    </row>
    <row r="25" spans="1:39" x14ac:dyDescent="0.15">
      <c r="A25" s="7">
        <v>20</v>
      </c>
      <c r="B25" s="127"/>
      <c r="C25" s="88"/>
      <c r="D25" s="89"/>
      <c r="E25" s="89"/>
      <c r="F25" s="89"/>
      <c r="G25" s="89"/>
      <c r="H25" s="89"/>
      <c r="I25" s="89"/>
      <c r="J25" s="90"/>
      <c r="K25" s="88"/>
      <c r="L25" s="89"/>
      <c r="M25" s="89"/>
      <c r="N25" s="90"/>
      <c r="O25" s="88"/>
      <c r="P25" s="89"/>
      <c r="Q25" s="89"/>
      <c r="R25" s="90"/>
      <c r="S25" s="88"/>
      <c r="T25" s="89"/>
      <c r="U25" s="89"/>
      <c r="V25" s="89"/>
      <c r="W25" s="89"/>
      <c r="X25" s="89"/>
      <c r="Y25" s="89"/>
      <c r="Z25" s="90"/>
      <c r="AA25" s="88"/>
      <c r="AB25" s="89"/>
      <c r="AC25" s="89"/>
      <c r="AD25" s="90"/>
      <c r="AE25" s="88"/>
      <c r="AF25" s="89"/>
      <c r="AG25" s="89"/>
      <c r="AH25" s="90"/>
      <c r="AI25" s="20" t="str">
        <f t="shared" si="0"/>
        <v/>
      </c>
      <c r="AJ25" s="62"/>
      <c r="AK25" s="63"/>
      <c r="AL25" s="63"/>
      <c r="AM25" s="63"/>
    </row>
    <row r="26" spans="1:39" x14ac:dyDescent="0.15">
      <c r="A26" s="7">
        <v>21</v>
      </c>
      <c r="B26" s="127"/>
      <c r="C26" s="88"/>
      <c r="D26" s="89"/>
      <c r="E26" s="89"/>
      <c r="F26" s="89"/>
      <c r="G26" s="89"/>
      <c r="H26" s="89"/>
      <c r="I26" s="89"/>
      <c r="J26" s="90"/>
      <c r="K26" s="88"/>
      <c r="L26" s="89"/>
      <c r="M26" s="89"/>
      <c r="N26" s="90"/>
      <c r="O26" s="88"/>
      <c r="P26" s="89"/>
      <c r="Q26" s="89"/>
      <c r="R26" s="90"/>
      <c r="S26" s="88"/>
      <c r="T26" s="89"/>
      <c r="U26" s="89"/>
      <c r="V26" s="89"/>
      <c r="W26" s="89"/>
      <c r="X26" s="89"/>
      <c r="Y26" s="89"/>
      <c r="Z26" s="90"/>
      <c r="AA26" s="88"/>
      <c r="AB26" s="89"/>
      <c r="AC26" s="89"/>
      <c r="AD26" s="90"/>
      <c r="AE26" s="88"/>
      <c r="AF26" s="89"/>
      <c r="AG26" s="89"/>
      <c r="AH26" s="90"/>
      <c r="AI26" s="20" t="str">
        <f t="shared" si="0"/>
        <v/>
      </c>
      <c r="AJ26" s="62"/>
      <c r="AK26" s="63"/>
      <c r="AL26" s="63"/>
      <c r="AM26" s="63"/>
    </row>
    <row r="27" spans="1:39" x14ac:dyDescent="0.15">
      <c r="A27" s="7">
        <v>22</v>
      </c>
      <c r="B27" s="127"/>
      <c r="C27" s="88"/>
      <c r="D27" s="89"/>
      <c r="E27" s="89"/>
      <c r="F27" s="89"/>
      <c r="G27" s="89"/>
      <c r="H27" s="89"/>
      <c r="I27" s="89"/>
      <c r="J27" s="90"/>
      <c r="K27" s="88"/>
      <c r="L27" s="89"/>
      <c r="M27" s="89"/>
      <c r="N27" s="90"/>
      <c r="O27" s="88"/>
      <c r="P27" s="89"/>
      <c r="Q27" s="89"/>
      <c r="R27" s="90"/>
      <c r="S27" s="88"/>
      <c r="T27" s="89"/>
      <c r="U27" s="89"/>
      <c r="V27" s="89"/>
      <c r="W27" s="89"/>
      <c r="X27" s="89"/>
      <c r="Y27" s="89"/>
      <c r="Z27" s="90"/>
      <c r="AA27" s="88"/>
      <c r="AB27" s="89"/>
      <c r="AC27" s="89"/>
      <c r="AD27" s="90"/>
      <c r="AE27" s="88"/>
      <c r="AF27" s="89"/>
      <c r="AG27" s="89"/>
      <c r="AH27" s="90"/>
      <c r="AI27" s="20" t="str">
        <f t="shared" si="0"/>
        <v/>
      </c>
      <c r="AJ27" s="62"/>
      <c r="AK27" s="63"/>
      <c r="AL27" s="63"/>
      <c r="AM27" s="63"/>
    </row>
    <row r="28" spans="1:39" x14ac:dyDescent="0.15">
      <c r="A28" s="7">
        <v>23</v>
      </c>
      <c r="B28" s="127"/>
      <c r="C28" s="88"/>
      <c r="D28" s="89"/>
      <c r="E28" s="89"/>
      <c r="F28" s="89"/>
      <c r="G28" s="89"/>
      <c r="H28" s="89"/>
      <c r="I28" s="89"/>
      <c r="J28" s="90"/>
      <c r="K28" s="88"/>
      <c r="L28" s="89"/>
      <c r="M28" s="89"/>
      <c r="N28" s="90"/>
      <c r="O28" s="88"/>
      <c r="P28" s="89"/>
      <c r="Q28" s="89"/>
      <c r="R28" s="90"/>
      <c r="S28" s="88"/>
      <c r="T28" s="89"/>
      <c r="U28" s="89"/>
      <c r="V28" s="89"/>
      <c r="W28" s="89"/>
      <c r="X28" s="89"/>
      <c r="Y28" s="89"/>
      <c r="Z28" s="90"/>
      <c r="AA28" s="88"/>
      <c r="AB28" s="89"/>
      <c r="AC28" s="89"/>
      <c r="AD28" s="90"/>
      <c r="AE28" s="88"/>
      <c r="AF28" s="89"/>
      <c r="AG28" s="89"/>
      <c r="AH28" s="90"/>
      <c r="AI28" s="20" t="str">
        <f t="shared" si="0"/>
        <v/>
      </c>
      <c r="AJ28" s="62"/>
      <c r="AK28" s="63"/>
      <c r="AL28" s="63"/>
      <c r="AM28" s="63"/>
    </row>
    <row r="29" spans="1:39" x14ac:dyDescent="0.15">
      <c r="A29" s="7">
        <v>24</v>
      </c>
      <c r="B29" s="127"/>
      <c r="C29" s="88"/>
      <c r="D29" s="89"/>
      <c r="E29" s="89"/>
      <c r="F29" s="89"/>
      <c r="G29" s="89"/>
      <c r="H29" s="89"/>
      <c r="I29" s="89"/>
      <c r="J29" s="90"/>
      <c r="K29" s="88"/>
      <c r="L29" s="89"/>
      <c r="M29" s="89"/>
      <c r="N29" s="90"/>
      <c r="O29" s="88"/>
      <c r="P29" s="89"/>
      <c r="Q29" s="89"/>
      <c r="R29" s="90"/>
      <c r="S29" s="88"/>
      <c r="T29" s="89"/>
      <c r="U29" s="89"/>
      <c r="V29" s="89"/>
      <c r="W29" s="89"/>
      <c r="X29" s="89"/>
      <c r="Y29" s="89"/>
      <c r="Z29" s="90"/>
      <c r="AA29" s="88"/>
      <c r="AB29" s="89"/>
      <c r="AC29" s="89"/>
      <c r="AD29" s="90"/>
      <c r="AE29" s="88"/>
      <c r="AF29" s="89"/>
      <c r="AG29" s="89"/>
      <c r="AH29" s="90"/>
      <c r="AI29" s="20" t="str">
        <f t="shared" si="0"/>
        <v/>
      </c>
      <c r="AJ29" s="62"/>
      <c r="AK29" s="63"/>
      <c r="AL29" s="63"/>
      <c r="AM29" s="63"/>
    </row>
    <row r="30" spans="1:39" x14ac:dyDescent="0.15">
      <c r="A30" s="7">
        <v>25</v>
      </c>
      <c r="B30" s="127"/>
      <c r="C30" s="88"/>
      <c r="D30" s="89"/>
      <c r="E30" s="89"/>
      <c r="F30" s="89"/>
      <c r="G30" s="89"/>
      <c r="H30" s="89"/>
      <c r="I30" s="89"/>
      <c r="J30" s="90"/>
      <c r="K30" s="88"/>
      <c r="L30" s="89"/>
      <c r="M30" s="89"/>
      <c r="N30" s="90"/>
      <c r="O30" s="88"/>
      <c r="P30" s="89"/>
      <c r="Q30" s="89"/>
      <c r="R30" s="90"/>
      <c r="S30" s="88"/>
      <c r="T30" s="89"/>
      <c r="U30" s="89"/>
      <c r="V30" s="89"/>
      <c r="W30" s="89"/>
      <c r="X30" s="89"/>
      <c r="Y30" s="89"/>
      <c r="Z30" s="90"/>
      <c r="AA30" s="88"/>
      <c r="AB30" s="89"/>
      <c r="AC30" s="89"/>
      <c r="AD30" s="90"/>
      <c r="AE30" s="88"/>
      <c r="AF30" s="89"/>
      <c r="AG30" s="89"/>
      <c r="AH30" s="90"/>
      <c r="AI30" s="20" t="str">
        <f t="shared" si="0"/>
        <v/>
      </c>
      <c r="AJ30" s="62"/>
      <c r="AK30" s="63"/>
      <c r="AL30" s="63"/>
      <c r="AM30" s="63"/>
    </row>
    <row r="31" spans="1:39" x14ac:dyDescent="0.15">
      <c r="A31" s="7">
        <v>26</v>
      </c>
      <c r="B31" s="127"/>
      <c r="C31" s="88"/>
      <c r="D31" s="89"/>
      <c r="E31" s="89"/>
      <c r="F31" s="89"/>
      <c r="G31" s="89"/>
      <c r="H31" s="89"/>
      <c r="I31" s="89"/>
      <c r="J31" s="90"/>
      <c r="K31" s="88"/>
      <c r="L31" s="89"/>
      <c r="M31" s="89"/>
      <c r="N31" s="90"/>
      <c r="O31" s="88"/>
      <c r="P31" s="89"/>
      <c r="Q31" s="89"/>
      <c r="R31" s="90"/>
      <c r="S31" s="88"/>
      <c r="T31" s="89"/>
      <c r="U31" s="89"/>
      <c r="V31" s="89"/>
      <c r="W31" s="89"/>
      <c r="X31" s="89"/>
      <c r="Y31" s="89"/>
      <c r="Z31" s="90"/>
      <c r="AA31" s="88"/>
      <c r="AB31" s="89"/>
      <c r="AC31" s="89"/>
      <c r="AD31" s="90"/>
      <c r="AE31" s="88"/>
      <c r="AF31" s="89"/>
      <c r="AG31" s="89"/>
      <c r="AH31" s="90"/>
      <c r="AI31" s="20" t="str">
        <f t="shared" si="0"/>
        <v/>
      </c>
      <c r="AJ31" s="62"/>
      <c r="AK31" s="63"/>
      <c r="AL31" s="63"/>
      <c r="AM31" s="63"/>
    </row>
    <row r="32" spans="1:39" x14ac:dyDescent="0.15">
      <c r="A32" s="7">
        <v>27</v>
      </c>
      <c r="B32" s="127"/>
      <c r="C32" s="88"/>
      <c r="D32" s="89"/>
      <c r="E32" s="89"/>
      <c r="F32" s="89"/>
      <c r="G32" s="89"/>
      <c r="H32" s="89"/>
      <c r="I32" s="89"/>
      <c r="J32" s="90"/>
      <c r="K32" s="88"/>
      <c r="L32" s="89"/>
      <c r="M32" s="89"/>
      <c r="N32" s="90"/>
      <c r="O32" s="88"/>
      <c r="P32" s="89"/>
      <c r="Q32" s="89"/>
      <c r="R32" s="90"/>
      <c r="S32" s="88"/>
      <c r="T32" s="89"/>
      <c r="U32" s="89"/>
      <c r="V32" s="89"/>
      <c r="W32" s="89"/>
      <c r="X32" s="89"/>
      <c r="Y32" s="89"/>
      <c r="Z32" s="90"/>
      <c r="AA32" s="88"/>
      <c r="AB32" s="89"/>
      <c r="AC32" s="89"/>
      <c r="AD32" s="90"/>
      <c r="AE32" s="88"/>
      <c r="AF32" s="89"/>
      <c r="AG32" s="89"/>
      <c r="AH32" s="90"/>
      <c r="AI32" s="20" t="str">
        <f t="shared" si="0"/>
        <v/>
      </c>
      <c r="AJ32" s="62"/>
      <c r="AK32" s="63"/>
      <c r="AL32" s="63"/>
      <c r="AM32" s="63"/>
    </row>
    <row r="33" spans="1:39" x14ac:dyDescent="0.15">
      <c r="A33" s="7">
        <v>28</v>
      </c>
      <c r="B33" s="127"/>
      <c r="C33" s="88"/>
      <c r="D33" s="89"/>
      <c r="E33" s="89"/>
      <c r="F33" s="89"/>
      <c r="G33" s="89"/>
      <c r="H33" s="89"/>
      <c r="I33" s="89"/>
      <c r="J33" s="90"/>
      <c r="K33" s="88"/>
      <c r="L33" s="89"/>
      <c r="M33" s="89"/>
      <c r="N33" s="90"/>
      <c r="O33" s="88"/>
      <c r="P33" s="89"/>
      <c r="Q33" s="89"/>
      <c r="R33" s="90"/>
      <c r="S33" s="88"/>
      <c r="T33" s="89"/>
      <c r="U33" s="89"/>
      <c r="V33" s="89"/>
      <c r="W33" s="89"/>
      <c r="X33" s="89"/>
      <c r="Y33" s="89"/>
      <c r="Z33" s="90"/>
      <c r="AA33" s="88"/>
      <c r="AB33" s="89"/>
      <c r="AC33" s="89"/>
      <c r="AD33" s="90"/>
      <c r="AE33" s="88"/>
      <c r="AF33" s="89"/>
      <c r="AG33" s="89"/>
      <c r="AH33" s="90"/>
      <c r="AI33" s="20" t="str">
        <f t="shared" si="0"/>
        <v/>
      </c>
      <c r="AJ33" s="62"/>
      <c r="AK33" s="63"/>
      <c r="AL33" s="63"/>
      <c r="AM33" s="63"/>
    </row>
    <row r="34" spans="1:39" x14ac:dyDescent="0.15">
      <c r="A34" s="7">
        <v>29</v>
      </c>
      <c r="B34" s="127"/>
      <c r="C34" s="88"/>
      <c r="D34" s="89"/>
      <c r="E34" s="89"/>
      <c r="F34" s="89"/>
      <c r="G34" s="89"/>
      <c r="H34" s="89"/>
      <c r="I34" s="89"/>
      <c r="J34" s="90"/>
      <c r="K34" s="88"/>
      <c r="L34" s="89"/>
      <c r="M34" s="89"/>
      <c r="N34" s="90"/>
      <c r="O34" s="88"/>
      <c r="P34" s="89"/>
      <c r="Q34" s="89"/>
      <c r="R34" s="90"/>
      <c r="S34" s="88"/>
      <c r="T34" s="89"/>
      <c r="U34" s="89"/>
      <c r="V34" s="89"/>
      <c r="W34" s="89"/>
      <c r="X34" s="89"/>
      <c r="Y34" s="89"/>
      <c r="Z34" s="90"/>
      <c r="AA34" s="88"/>
      <c r="AB34" s="89"/>
      <c r="AC34" s="89"/>
      <c r="AD34" s="90"/>
      <c r="AE34" s="88"/>
      <c r="AF34" s="89"/>
      <c r="AG34" s="89"/>
      <c r="AH34" s="90"/>
      <c r="AI34" s="20" t="str">
        <f t="shared" si="0"/>
        <v/>
      </c>
      <c r="AJ34" s="62"/>
      <c r="AK34" s="63"/>
      <c r="AL34" s="63"/>
      <c r="AM34" s="63"/>
    </row>
    <row r="35" spans="1:39" x14ac:dyDescent="0.15">
      <c r="A35" s="7">
        <v>30</v>
      </c>
      <c r="B35" s="127"/>
      <c r="C35" s="88"/>
      <c r="D35" s="89"/>
      <c r="E35" s="89"/>
      <c r="F35" s="89"/>
      <c r="G35" s="89"/>
      <c r="H35" s="89"/>
      <c r="I35" s="89"/>
      <c r="J35" s="90"/>
      <c r="K35" s="88"/>
      <c r="L35" s="89"/>
      <c r="M35" s="89"/>
      <c r="N35" s="90"/>
      <c r="O35" s="88"/>
      <c r="P35" s="89"/>
      <c r="Q35" s="89"/>
      <c r="R35" s="90"/>
      <c r="S35" s="88"/>
      <c r="T35" s="89"/>
      <c r="U35" s="89"/>
      <c r="V35" s="89"/>
      <c r="W35" s="89"/>
      <c r="X35" s="89"/>
      <c r="Y35" s="89"/>
      <c r="Z35" s="90"/>
      <c r="AA35" s="88"/>
      <c r="AB35" s="89"/>
      <c r="AC35" s="89"/>
      <c r="AD35" s="90"/>
      <c r="AE35" s="88"/>
      <c r="AF35" s="89"/>
      <c r="AG35" s="89"/>
      <c r="AH35" s="90"/>
      <c r="AI35" s="20" t="str">
        <f t="shared" si="0"/>
        <v/>
      </c>
      <c r="AJ35" s="62"/>
      <c r="AK35" s="63"/>
      <c r="AL35" s="63"/>
      <c r="AM35" s="63"/>
    </row>
    <row r="36" spans="1:39" x14ac:dyDescent="0.15">
      <c r="A36" s="7">
        <v>31</v>
      </c>
      <c r="B36" s="115"/>
      <c r="C36" s="88"/>
      <c r="D36" s="89"/>
      <c r="E36" s="89"/>
      <c r="F36" s="89"/>
      <c r="G36" s="89"/>
      <c r="H36" s="89"/>
      <c r="I36" s="89"/>
      <c r="J36" s="90"/>
      <c r="K36" s="88"/>
      <c r="L36" s="89"/>
      <c r="M36" s="89"/>
      <c r="N36" s="90"/>
      <c r="O36" s="88"/>
      <c r="P36" s="89"/>
      <c r="Q36" s="89"/>
      <c r="R36" s="90"/>
      <c r="S36" s="88"/>
      <c r="T36" s="89"/>
      <c r="U36" s="89"/>
      <c r="V36" s="89"/>
      <c r="W36" s="89"/>
      <c r="X36" s="89"/>
      <c r="Y36" s="89"/>
      <c r="Z36" s="90"/>
      <c r="AA36" s="88"/>
      <c r="AB36" s="89"/>
      <c r="AC36" s="89"/>
      <c r="AD36" s="90"/>
      <c r="AE36" s="88"/>
      <c r="AF36" s="89"/>
      <c r="AG36" s="89"/>
      <c r="AH36" s="90"/>
      <c r="AI36" s="20" t="str">
        <f t="shared" si="0"/>
        <v/>
      </c>
      <c r="AJ36" s="62"/>
      <c r="AK36" s="63"/>
      <c r="AL36" s="63"/>
      <c r="AM36" s="63"/>
    </row>
    <row r="37" spans="1:39" x14ac:dyDescent="0.15">
      <c r="A37" s="7">
        <v>32</v>
      </c>
      <c r="B37" s="115"/>
      <c r="C37" s="88"/>
      <c r="D37" s="89"/>
      <c r="E37" s="89"/>
      <c r="F37" s="89"/>
      <c r="G37" s="89"/>
      <c r="H37" s="89"/>
      <c r="I37" s="89"/>
      <c r="J37" s="90"/>
      <c r="K37" s="88"/>
      <c r="L37" s="89"/>
      <c r="M37" s="89"/>
      <c r="N37" s="90"/>
      <c r="O37" s="88"/>
      <c r="P37" s="89"/>
      <c r="Q37" s="89"/>
      <c r="R37" s="90"/>
      <c r="S37" s="88"/>
      <c r="T37" s="89"/>
      <c r="U37" s="89"/>
      <c r="V37" s="89"/>
      <c r="W37" s="89"/>
      <c r="X37" s="89"/>
      <c r="Y37" s="89"/>
      <c r="Z37" s="90"/>
      <c r="AA37" s="88"/>
      <c r="AB37" s="89"/>
      <c r="AC37" s="89"/>
      <c r="AD37" s="90"/>
      <c r="AE37" s="88"/>
      <c r="AF37" s="89"/>
      <c r="AG37" s="89"/>
      <c r="AH37" s="90"/>
      <c r="AI37" s="20" t="str">
        <f t="shared" si="0"/>
        <v/>
      </c>
      <c r="AJ37" s="62"/>
      <c r="AK37" s="63"/>
      <c r="AL37" s="63"/>
      <c r="AM37" s="63"/>
    </row>
    <row r="38" spans="1:39" x14ac:dyDescent="0.15">
      <c r="A38" s="7">
        <v>33</v>
      </c>
      <c r="B38" s="115"/>
      <c r="C38" s="88"/>
      <c r="D38" s="89"/>
      <c r="E38" s="89"/>
      <c r="F38" s="89"/>
      <c r="G38" s="89"/>
      <c r="H38" s="89"/>
      <c r="I38" s="89"/>
      <c r="J38" s="90"/>
      <c r="K38" s="88"/>
      <c r="L38" s="89"/>
      <c r="M38" s="89"/>
      <c r="N38" s="90"/>
      <c r="O38" s="88"/>
      <c r="P38" s="89"/>
      <c r="Q38" s="89"/>
      <c r="R38" s="90"/>
      <c r="S38" s="88"/>
      <c r="T38" s="89"/>
      <c r="U38" s="89"/>
      <c r="V38" s="89"/>
      <c r="W38" s="89"/>
      <c r="X38" s="89"/>
      <c r="Y38" s="89"/>
      <c r="Z38" s="90"/>
      <c r="AA38" s="88"/>
      <c r="AB38" s="89"/>
      <c r="AC38" s="89"/>
      <c r="AD38" s="90"/>
      <c r="AE38" s="88"/>
      <c r="AF38" s="89"/>
      <c r="AG38" s="89"/>
      <c r="AH38" s="90"/>
      <c r="AI38" s="20" t="str">
        <f t="shared" si="0"/>
        <v/>
      </c>
      <c r="AJ38" s="62"/>
      <c r="AK38" s="63"/>
      <c r="AL38" s="63"/>
      <c r="AM38" s="63"/>
    </row>
    <row r="39" spans="1:39" x14ac:dyDescent="0.15">
      <c r="A39" s="7">
        <v>34</v>
      </c>
      <c r="B39" s="95"/>
      <c r="C39" s="88"/>
      <c r="D39" s="89"/>
      <c r="E39" s="89"/>
      <c r="F39" s="89"/>
      <c r="G39" s="89"/>
      <c r="H39" s="89"/>
      <c r="I39" s="89"/>
      <c r="J39" s="90"/>
      <c r="K39" s="88"/>
      <c r="L39" s="89"/>
      <c r="M39" s="89"/>
      <c r="N39" s="90"/>
      <c r="O39" s="88"/>
      <c r="P39" s="89"/>
      <c r="Q39" s="89"/>
      <c r="R39" s="90"/>
      <c r="S39" s="88"/>
      <c r="T39" s="89"/>
      <c r="U39" s="89"/>
      <c r="V39" s="89"/>
      <c r="W39" s="89"/>
      <c r="X39" s="89"/>
      <c r="Y39" s="89"/>
      <c r="Z39" s="90"/>
      <c r="AA39" s="88"/>
      <c r="AB39" s="89"/>
      <c r="AC39" s="89"/>
      <c r="AD39" s="90"/>
      <c r="AE39" s="88"/>
      <c r="AF39" s="89"/>
      <c r="AG39" s="89"/>
      <c r="AH39" s="90"/>
      <c r="AI39" s="20" t="str">
        <f t="shared" si="0"/>
        <v/>
      </c>
      <c r="AJ39" s="62"/>
      <c r="AK39" s="63"/>
      <c r="AL39" s="63"/>
      <c r="AM39" s="63"/>
    </row>
    <row r="40" spans="1:39" x14ac:dyDescent="0.15">
      <c r="A40" s="7">
        <v>35</v>
      </c>
      <c r="B40" s="95"/>
      <c r="C40" s="88"/>
      <c r="D40" s="89"/>
      <c r="E40" s="89"/>
      <c r="F40" s="89"/>
      <c r="G40" s="89"/>
      <c r="H40" s="89"/>
      <c r="I40" s="89"/>
      <c r="J40" s="90"/>
      <c r="K40" s="88"/>
      <c r="L40" s="89"/>
      <c r="M40" s="89"/>
      <c r="N40" s="90"/>
      <c r="O40" s="88"/>
      <c r="P40" s="89"/>
      <c r="Q40" s="89"/>
      <c r="R40" s="90"/>
      <c r="S40" s="88"/>
      <c r="T40" s="89"/>
      <c r="U40" s="89"/>
      <c r="V40" s="89"/>
      <c r="W40" s="89"/>
      <c r="X40" s="89"/>
      <c r="Y40" s="89"/>
      <c r="Z40" s="90"/>
      <c r="AA40" s="88"/>
      <c r="AB40" s="89"/>
      <c r="AC40" s="89"/>
      <c r="AD40" s="90"/>
      <c r="AE40" s="88"/>
      <c r="AF40" s="89"/>
      <c r="AG40" s="89"/>
      <c r="AH40" s="90"/>
      <c r="AI40" s="20" t="str">
        <f t="shared" si="0"/>
        <v/>
      </c>
      <c r="AJ40" s="62"/>
      <c r="AK40" s="63"/>
      <c r="AL40" s="63"/>
      <c r="AM40" s="63"/>
    </row>
    <row r="41" spans="1:39" x14ac:dyDescent="0.15">
      <c r="A41" s="7">
        <v>36</v>
      </c>
      <c r="B41" s="95"/>
      <c r="C41" s="88"/>
      <c r="D41" s="89"/>
      <c r="E41" s="89"/>
      <c r="F41" s="89"/>
      <c r="G41" s="89"/>
      <c r="H41" s="89"/>
      <c r="I41" s="89"/>
      <c r="J41" s="90"/>
      <c r="K41" s="88"/>
      <c r="L41" s="89"/>
      <c r="M41" s="89"/>
      <c r="N41" s="90"/>
      <c r="O41" s="88"/>
      <c r="P41" s="89"/>
      <c r="Q41" s="89"/>
      <c r="R41" s="90"/>
      <c r="S41" s="88"/>
      <c r="T41" s="89"/>
      <c r="U41" s="89"/>
      <c r="V41" s="89"/>
      <c r="W41" s="89"/>
      <c r="X41" s="89"/>
      <c r="Y41" s="89"/>
      <c r="Z41" s="90"/>
      <c r="AA41" s="88"/>
      <c r="AB41" s="89"/>
      <c r="AC41" s="89"/>
      <c r="AD41" s="90"/>
      <c r="AE41" s="88"/>
      <c r="AF41" s="89"/>
      <c r="AG41" s="89"/>
      <c r="AH41" s="90"/>
      <c r="AI41" s="20" t="str">
        <f t="shared" si="0"/>
        <v/>
      </c>
      <c r="AJ41" s="62"/>
      <c r="AK41" s="63"/>
      <c r="AL41" s="63"/>
      <c r="AM41" s="63"/>
    </row>
    <row r="42" spans="1:39" x14ac:dyDescent="0.15">
      <c r="A42" s="7">
        <v>37</v>
      </c>
      <c r="B42" s="95"/>
      <c r="C42" s="88"/>
      <c r="D42" s="89"/>
      <c r="E42" s="89"/>
      <c r="F42" s="89"/>
      <c r="G42" s="89"/>
      <c r="H42" s="89"/>
      <c r="I42" s="89"/>
      <c r="J42" s="90"/>
      <c r="K42" s="88"/>
      <c r="L42" s="89"/>
      <c r="M42" s="89"/>
      <c r="N42" s="90"/>
      <c r="O42" s="88"/>
      <c r="P42" s="89"/>
      <c r="Q42" s="89"/>
      <c r="R42" s="90"/>
      <c r="S42" s="88"/>
      <c r="T42" s="89"/>
      <c r="U42" s="89"/>
      <c r="V42" s="89"/>
      <c r="W42" s="89"/>
      <c r="X42" s="89"/>
      <c r="Y42" s="89"/>
      <c r="Z42" s="90"/>
      <c r="AA42" s="88"/>
      <c r="AB42" s="89"/>
      <c r="AC42" s="89"/>
      <c r="AD42" s="90"/>
      <c r="AE42" s="88"/>
      <c r="AF42" s="89"/>
      <c r="AG42" s="89"/>
      <c r="AH42" s="90"/>
      <c r="AI42" s="20" t="str">
        <f t="shared" si="0"/>
        <v/>
      </c>
      <c r="AJ42" s="62"/>
      <c r="AK42" s="63"/>
      <c r="AL42" s="63"/>
      <c r="AM42" s="63"/>
    </row>
    <row r="43" spans="1:39" x14ac:dyDescent="0.15">
      <c r="A43" s="7">
        <v>38</v>
      </c>
      <c r="B43" s="95"/>
      <c r="C43" s="88"/>
      <c r="D43" s="89"/>
      <c r="E43" s="89"/>
      <c r="F43" s="89"/>
      <c r="G43" s="89"/>
      <c r="H43" s="89"/>
      <c r="I43" s="89"/>
      <c r="J43" s="90"/>
      <c r="K43" s="88"/>
      <c r="L43" s="89"/>
      <c r="M43" s="89"/>
      <c r="N43" s="90"/>
      <c r="O43" s="88"/>
      <c r="P43" s="89"/>
      <c r="Q43" s="89"/>
      <c r="R43" s="90"/>
      <c r="S43" s="88"/>
      <c r="T43" s="89"/>
      <c r="U43" s="89"/>
      <c r="V43" s="89"/>
      <c r="W43" s="89"/>
      <c r="X43" s="89"/>
      <c r="Y43" s="89"/>
      <c r="Z43" s="90"/>
      <c r="AA43" s="88"/>
      <c r="AB43" s="89"/>
      <c r="AC43" s="89"/>
      <c r="AD43" s="90"/>
      <c r="AE43" s="88"/>
      <c r="AF43" s="89"/>
      <c r="AG43" s="89"/>
      <c r="AH43" s="90"/>
      <c r="AI43" s="20" t="str">
        <f t="shared" si="0"/>
        <v/>
      </c>
      <c r="AJ43" s="62"/>
      <c r="AK43" s="63"/>
      <c r="AL43" s="63"/>
      <c r="AM43" s="63"/>
    </row>
    <row r="44" spans="1:39" x14ac:dyDescent="0.15">
      <c r="A44" s="7">
        <v>39</v>
      </c>
      <c r="B44" s="95"/>
      <c r="C44" s="88"/>
      <c r="D44" s="89"/>
      <c r="E44" s="89"/>
      <c r="F44" s="89"/>
      <c r="G44" s="89"/>
      <c r="H44" s="89"/>
      <c r="I44" s="89"/>
      <c r="J44" s="90"/>
      <c r="K44" s="88"/>
      <c r="L44" s="89"/>
      <c r="M44" s="89"/>
      <c r="N44" s="90"/>
      <c r="O44" s="88"/>
      <c r="P44" s="89"/>
      <c r="Q44" s="89"/>
      <c r="R44" s="90"/>
      <c r="S44" s="88"/>
      <c r="T44" s="89"/>
      <c r="U44" s="89"/>
      <c r="V44" s="89"/>
      <c r="W44" s="89"/>
      <c r="X44" s="89"/>
      <c r="Y44" s="89"/>
      <c r="Z44" s="90"/>
      <c r="AA44" s="88"/>
      <c r="AB44" s="89"/>
      <c r="AC44" s="89"/>
      <c r="AD44" s="90"/>
      <c r="AE44" s="88"/>
      <c r="AF44" s="89"/>
      <c r="AG44" s="89"/>
      <c r="AH44" s="90"/>
      <c r="AI44" s="20" t="str">
        <f t="shared" si="0"/>
        <v/>
      </c>
      <c r="AJ44" s="62"/>
      <c r="AK44" s="63"/>
      <c r="AL44" s="63"/>
      <c r="AM44" s="63"/>
    </row>
    <row r="45" spans="1:39" ht="14.25" thickBot="1" x14ac:dyDescent="0.2">
      <c r="A45" s="15">
        <v>40</v>
      </c>
      <c r="B45" s="96"/>
      <c r="C45" s="91"/>
      <c r="D45" s="92"/>
      <c r="E45" s="92"/>
      <c r="F45" s="92"/>
      <c r="G45" s="92"/>
      <c r="H45" s="92"/>
      <c r="I45" s="92"/>
      <c r="J45" s="93"/>
      <c r="K45" s="91"/>
      <c r="L45" s="92"/>
      <c r="M45" s="92"/>
      <c r="N45" s="93"/>
      <c r="O45" s="91"/>
      <c r="P45" s="92"/>
      <c r="Q45" s="92"/>
      <c r="R45" s="93"/>
      <c r="S45" s="91"/>
      <c r="T45" s="92"/>
      <c r="U45" s="92"/>
      <c r="V45" s="92"/>
      <c r="W45" s="92"/>
      <c r="X45" s="92"/>
      <c r="Y45" s="92"/>
      <c r="Z45" s="93"/>
      <c r="AA45" s="91"/>
      <c r="AB45" s="92"/>
      <c r="AC45" s="92"/>
      <c r="AD45" s="93"/>
      <c r="AE45" s="91"/>
      <c r="AF45" s="92"/>
      <c r="AG45" s="92"/>
      <c r="AH45" s="93"/>
      <c r="AI45" s="20" t="str">
        <f t="shared" si="0"/>
        <v/>
      </c>
      <c r="AJ45" s="62"/>
      <c r="AK45" s="63"/>
      <c r="AL45" s="63"/>
      <c r="AM45" s="63"/>
    </row>
    <row r="46" spans="1:39" x14ac:dyDescent="0.15">
      <c r="A46" s="176" t="s">
        <v>27</v>
      </c>
      <c r="B46" s="177"/>
      <c r="C46" s="34">
        <f>COUNTIF(C6:C45,"1")</f>
        <v>0</v>
      </c>
      <c r="D46" s="35">
        <f>COUNTIF(D6:D45,"１")</f>
        <v>0</v>
      </c>
      <c r="E46" s="35">
        <f t="shared" ref="E46:I46" si="1">COUNTIF(E6:E45,"１")</f>
        <v>0</v>
      </c>
      <c r="F46" s="35">
        <f t="shared" si="1"/>
        <v>0</v>
      </c>
      <c r="G46" s="35">
        <f t="shared" si="1"/>
        <v>0</v>
      </c>
      <c r="H46" s="35">
        <f t="shared" si="1"/>
        <v>0</v>
      </c>
      <c r="I46" s="35">
        <f t="shared" si="1"/>
        <v>0</v>
      </c>
      <c r="J46" s="36">
        <f t="shared" ref="J46" si="2">COUNTIF(J6:J45,"１")</f>
        <v>0</v>
      </c>
      <c r="K46" s="34">
        <f t="shared" ref="K46" si="3">COUNTIF(K6:K45,"１")</f>
        <v>0</v>
      </c>
      <c r="L46" s="35">
        <f t="shared" ref="L46" si="4">COUNTIF(L6:L45,"１")</f>
        <v>0</v>
      </c>
      <c r="M46" s="35">
        <f t="shared" ref="M46" si="5">COUNTIF(M6:M45,"１")</f>
        <v>0</v>
      </c>
      <c r="N46" s="36">
        <f t="shared" ref="N46" si="6">COUNTIF(N6:N45,"１")</f>
        <v>0</v>
      </c>
      <c r="O46" s="34">
        <f t="shared" ref="O46" si="7">COUNTIF(O6:O45,"１")</f>
        <v>0</v>
      </c>
      <c r="P46" s="35">
        <f t="shared" ref="P46" si="8">COUNTIF(P6:P45,"１")</f>
        <v>0</v>
      </c>
      <c r="Q46" s="35">
        <f t="shared" ref="Q46" si="9">COUNTIF(Q6:Q45,"１")</f>
        <v>0</v>
      </c>
      <c r="R46" s="36">
        <f t="shared" ref="R46" si="10">COUNTIF(R6:R45,"１")</f>
        <v>0</v>
      </c>
      <c r="S46" s="34">
        <f t="shared" ref="S46" si="11">COUNTIF(S6:S45,"１")</f>
        <v>0</v>
      </c>
      <c r="T46" s="35">
        <f t="shared" ref="T46" si="12">COUNTIF(T6:T45,"１")</f>
        <v>0</v>
      </c>
      <c r="U46" s="35">
        <f t="shared" ref="U46" si="13">COUNTIF(U6:U45,"１")</f>
        <v>0</v>
      </c>
      <c r="V46" s="35">
        <f t="shared" ref="V46" si="14">COUNTIF(V6:V45,"１")</f>
        <v>0</v>
      </c>
      <c r="W46" s="35">
        <f t="shared" ref="W46" si="15">COUNTIF(W6:W45,"１")</f>
        <v>0</v>
      </c>
      <c r="X46" s="35">
        <f t="shared" ref="X46" si="16">COUNTIF(X6:X45,"１")</f>
        <v>0</v>
      </c>
      <c r="Y46" s="35">
        <f t="shared" ref="Y46" si="17">COUNTIF(Y6:Y45,"１")</f>
        <v>0</v>
      </c>
      <c r="Z46" s="36">
        <f t="shared" ref="Z46" si="18">COUNTIF(Z6:Z45,"１")</f>
        <v>0</v>
      </c>
      <c r="AA46" s="34">
        <f t="shared" ref="AA46" si="19">COUNTIF(AA6:AA45,"１")</f>
        <v>0</v>
      </c>
      <c r="AB46" s="35">
        <f t="shared" ref="AB46" si="20">COUNTIF(AB6:AB45,"１")</f>
        <v>0</v>
      </c>
      <c r="AC46" s="35">
        <f t="shared" ref="AC46" si="21">COUNTIF(AC6:AC45,"１")</f>
        <v>0</v>
      </c>
      <c r="AD46" s="36">
        <f t="shared" ref="AD46" si="22">COUNTIF(AD6:AD45,"１")</f>
        <v>0</v>
      </c>
      <c r="AE46" s="117">
        <f t="shared" ref="AE46" si="23">COUNTIF(AE6:AE45,"１")</f>
        <v>0</v>
      </c>
      <c r="AF46" s="11">
        <f t="shared" ref="AF46" si="24">COUNTIF(AF6:AF45,"１")</f>
        <v>0</v>
      </c>
      <c r="AG46" s="11">
        <f t="shared" ref="AG46" si="25">COUNTIF(AG6:AG45,"１")</f>
        <v>0</v>
      </c>
      <c r="AH46" s="116">
        <f t="shared" ref="AH46" si="26">COUNTIF(AH6:AH45,"１")</f>
        <v>0</v>
      </c>
      <c r="AI46" s="65"/>
      <c r="AJ46" s="60"/>
      <c r="AK46" s="8"/>
      <c r="AL46" s="8"/>
      <c r="AM46" s="8"/>
    </row>
    <row r="47" spans="1:39" x14ac:dyDescent="0.15">
      <c r="A47" s="170" t="s">
        <v>77</v>
      </c>
      <c r="B47" s="171"/>
      <c r="C47" s="5" t="str">
        <f>IF(COUNTA($B$6:$B$45)=0,"",IF(DELTA(COUNTA($B$6:$B$45),COUNTA(C6:C45))=0,"生徒数と入力したデータが同じか確認してください",C46/(40-COUNTBLANK(C6:C45))))</f>
        <v/>
      </c>
      <c r="D47" s="4" t="str">
        <f t="shared" ref="D47:J47" si="27">IF(COUNTA($B$6:$B$45)=0,"",IF(DELTA(COUNTA($B$6:$B$45),COUNTA(D6:D45))=0,"生徒数と入力したデータが同じか確認してください",D46/(40-COUNTBLANK(D6:D45))))</f>
        <v/>
      </c>
      <c r="E47" s="4" t="str">
        <f t="shared" si="27"/>
        <v/>
      </c>
      <c r="F47" s="4" t="str">
        <f t="shared" si="27"/>
        <v/>
      </c>
      <c r="G47" s="4" t="str">
        <f t="shared" si="27"/>
        <v/>
      </c>
      <c r="H47" s="4" t="str">
        <f t="shared" si="27"/>
        <v/>
      </c>
      <c r="I47" s="4" t="str">
        <f t="shared" si="27"/>
        <v/>
      </c>
      <c r="J47" s="6" t="str">
        <f t="shared" si="27"/>
        <v/>
      </c>
      <c r="K47" s="5" t="str">
        <f t="shared" ref="K47" si="28">IF(COUNTA($B$6:$B$45)=0,"",IF(DELTA(COUNTA($B$6:$B$45),COUNTA(K6:K45))=0,"生徒数と入力したデータが同じか確認してください",K46/(40-COUNTBLANK(K6:K45))))</f>
        <v/>
      </c>
      <c r="L47" s="4" t="str">
        <f t="shared" ref="L47" si="29">IF(COUNTA($B$6:$B$45)=0,"",IF(DELTA(COUNTA($B$6:$B$45),COUNTA(L6:L45))=0,"生徒数と入力したデータが同じか確認してください",L46/(40-COUNTBLANK(L6:L45))))</f>
        <v/>
      </c>
      <c r="M47" s="4" t="str">
        <f t="shared" ref="M47" si="30">IF(COUNTA($B$6:$B$45)=0,"",IF(DELTA(COUNTA($B$6:$B$45),COUNTA(M6:M45))=0,"生徒数と入力したデータが同じか確認してください",M46/(40-COUNTBLANK(M6:M45))))</f>
        <v/>
      </c>
      <c r="N47" s="6" t="str">
        <f t="shared" ref="N47" si="31">IF(COUNTA($B$6:$B$45)=0,"",IF(DELTA(COUNTA($B$6:$B$45),COUNTA(N6:N45))=0,"生徒数と入力したデータが同じか確認してください",N46/(40-COUNTBLANK(N6:N45))))</f>
        <v/>
      </c>
      <c r="O47" s="5" t="str">
        <f t="shared" ref="O47" si="32">IF(COUNTA($B$6:$B$45)=0,"",IF(DELTA(COUNTA($B$6:$B$45),COUNTA(O6:O45))=0,"生徒数と入力したデータが同じか確認してください",O46/(40-COUNTBLANK(O6:O45))))</f>
        <v/>
      </c>
      <c r="P47" s="4" t="str">
        <f t="shared" ref="P47" si="33">IF(COUNTA($B$6:$B$45)=0,"",IF(DELTA(COUNTA($B$6:$B$45),COUNTA(P6:P45))=0,"生徒数と入力したデータが同じか確認してください",P46/(40-COUNTBLANK(P6:P45))))</f>
        <v/>
      </c>
      <c r="Q47" s="4" t="str">
        <f t="shared" ref="Q47" si="34">IF(COUNTA($B$6:$B$45)=0,"",IF(DELTA(COUNTA($B$6:$B$45),COUNTA(Q6:Q45))=0,"生徒数と入力したデータが同じか確認してください",Q46/(40-COUNTBLANK(Q6:Q45))))</f>
        <v/>
      </c>
      <c r="R47" s="6" t="str">
        <f t="shared" ref="R47" si="35">IF(COUNTA($B$6:$B$45)=0,"",IF(DELTA(COUNTA($B$6:$B$45),COUNTA(R6:R45))=0,"生徒数と入力したデータが同じか確認してください",R46/(40-COUNTBLANK(R6:R45))))</f>
        <v/>
      </c>
      <c r="S47" s="5" t="str">
        <f t="shared" ref="S47" si="36">IF(COUNTA($B$6:$B$45)=0,"",IF(DELTA(COUNTA($B$6:$B$45),COUNTA(S6:S45))=0,"生徒数と入力したデータが同じか確認してください",S46/(40-COUNTBLANK(S6:S45))))</f>
        <v/>
      </c>
      <c r="T47" s="4" t="str">
        <f t="shared" ref="T47" si="37">IF(COUNTA($B$6:$B$45)=0,"",IF(DELTA(COUNTA($B$6:$B$45),COUNTA(T6:T45))=0,"生徒数と入力したデータが同じか確認してください",T46/(40-COUNTBLANK(T6:T45))))</f>
        <v/>
      </c>
      <c r="U47" s="4" t="str">
        <f t="shared" ref="U47" si="38">IF(COUNTA($B$6:$B$45)=0,"",IF(DELTA(COUNTA($B$6:$B$45),COUNTA(U6:U45))=0,"生徒数と入力したデータが同じか確認してください",U46/(40-COUNTBLANK(U6:U45))))</f>
        <v/>
      </c>
      <c r="V47" s="4" t="str">
        <f t="shared" ref="V47" si="39">IF(COUNTA($B$6:$B$45)=0,"",IF(DELTA(COUNTA($B$6:$B$45),COUNTA(V6:V45))=0,"生徒数と入力したデータが同じか確認してください",V46/(40-COUNTBLANK(V6:V45))))</f>
        <v/>
      </c>
      <c r="W47" s="4" t="str">
        <f t="shared" ref="W47" si="40">IF(COUNTA($B$6:$B$45)=0,"",IF(DELTA(COUNTA($B$6:$B$45),COUNTA(W6:W45))=0,"生徒数と入力したデータが同じか確認してください",W46/(40-COUNTBLANK(W6:W45))))</f>
        <v/>
      </c>
      <c r="X47" s="4" t="str">
        <f t="shared" ref="X47" si="41">IF(COUNTA($B$6:$B$45)=0,"",IF(DELTA(COUNTA($B$6:$B$45),COUNTA(X6:X45))=0,"生徒数と入力したデータが同じか確認してください",X46/(40-COUNTBLANK(X6:X45))))</f>
        <v/>
      </c>
      <c r="Y47" s="4" t="str">
        <f t="shared" ref="Y47" si="42">IF(COUNTA($B$6:$B$45)=0,"",IF(DELTA(COUNTA($B$6:$B$45),COUNTA(Y6:Y45))=0,"生徒数と入力したデータが同じか確認してください",Y46/(40-COUNTBLANK(Y6:Y45))))</f>
        <v/>
      </c>
      <c r="Z47" s="6" t="str">
        <f t="shared" ref="Z47" si="43">IF(COUNTA($B$6:$B$45)=0,"",IF(DELTA(COUNTA($B$6:$B$45),COUNTA(Z6:Z45))=0,"生徒数と入力したデータが同じか確認してください",Z46/(40-COUNTBLANK(Z6:Z45))))</f>
        <v/>
      </c>
      <c r="AA47" s="5" t="str">
        <f t="shared" ref="AA47" si="44">IF(COUNTA($B$6:$B$45)=0,"",IF(DELTA(COUNTA($B$6:$B$45),COUNTA(AA6:AA45))=0,"生徒数と入力したデータが同じか確認してください",AA46/(40-COUNTBLANK(AA6:AA45))))</f>
        <v/>
      </c>
      <c r="AB47" s="4" t="str">
        <f t="shared" ref="AB47" si="45">IF(COUNTA($B$6:$B$45)=0,"",IF(DELTA(COUNTA($B$6:$B$45),COUNTA(AB6:AB45))=0,"生徒数と入力したデータが同じか確認してください",AB46/(40-COUNTBLANK(AB6:AB45))))</f>
        <v/>
      </c>
      <c r="AC47" s="4" t="str">
        <f t="shared" ref="AC47" si="46">IF(COUNTA($B$6:$B$45)=0,"",IF(DELTA(COUNTA($B$6:$B$45),COUNTA(AC6:AC45))=0,"生徒数と入力したデータが同じか確認してください",AC46/(40-COUNTBLANK(AC6:AC45))))</f>
        <v/>
      </c>
      <c r="AD47" s="6" t="str">
        <f t="shared" ref="AD47" si="47">IF(COUNTA($B$6:$B$45)=0,"",IF(DELTA(COUNTA($B$6:$B$45),COUNTA(AD6:AD45))=0,"生徒数と入力したデータが同じか確認してください",AD46/(40-COUNTBLANK(AD6:AD45))))</f>
        <v/>
      </c>
      <c r="AE47" s="5" t="str">
        <f t="shared" ref="AE47" si="48">IF(COUNTA($B$6:$B$45)=0,"",IF(DELTA(COUNTA($B$6:$B$45),COUNTA(AE6:AE45))=0,"生徒数と入力したデータが同じか確認してください",AE46/(40-COUNTBLANK(AE6:AE45))))</f>
        <v/>
      </c>
      <c r="AF47" s="4" t="str">
        <f t="shared" ref="AF47" si="49">IF(COUNTA($B$6:$B$45)=0,"",IF(DELTA(COUNTA($B$6:$B$45),COUNTA(AF6:AF45))=0,"生徒数と入力したデータが同じか確認してください",AF46/(40-COUNTBLANK(AF6:AF45))))</f>
        <v/>
      </c>
      <c r="AG47" s="4" t="str">
        <f t="shared" ref="AG47" si="50">IF(COUNTA($B$6:$B$45)=0,"",IF(DELTA(COUNTA($B$6:$B$45),COUNTA(AG6:AG45))=0,"生徒数と入力したデータが同じか確認してください",AG46/(40-COUNTBLANK(AG6:AG45))))</f>
        <v/>
      </c>
      <c r="AH47" s="6" t="str">
        <f t="shared" ref="AH47" si="51">IF(COUNTA($B$6:$B$45)=0,"",IF(DELTA(COUNTA($B$6:$B$45),COUNTA(AH6:AH45))=0,"生徒数と入力したデータが同じか確認してください",AH46/(40-COUNTBLANK(AH6:AH45))))</f>
        <v/>
      </c>
      <c r="AI47" s="108"/>
      <c r="AJ47" s="60"/>
      <c r="AK47" s="8"/>
      <c r="AL47" s="8"/>
      <c r="AM47" s="8"/>
    </row>
    <row r="48" spans="1:39" ht="27.75" customHeight="1" thickBot="1" x14ac:dyDescent="0.2">
      <c r="A48" s="178" t="s">
        <v>78</v>
      </c>
      <c r="B48" s="179"/>
      <c r="C48" s="180" t="str">
        <f>IF(COUNTA($B$6:$B$45)=0,"",IF(DELTA(COUNTA($B$6:$B$45),COUNTA($C$6:$J$45)/8)=0,"生徒数と入力したデータが同じか確認してください",SUM($C$46:$J$46)/((40-COUNTBLANK($B$6:$B$45))*8)))</f>
        <v/>
      </c>
      <c r="D48" s="181"/>
      <c r="E48" s="181"/>
      <c r="F48" s="181"/>
      <c r="G48" s="181"/>
      <c r="H48" s="181"/>
      <c r="I48" s="181"/>
      <c r="J48" s="182"/>
      <c r="K48" s="162" t="str">
        <f>IF(COUNTA($B$6:$B$45)=0,"",IF(DELTA(COUNTA($B$6:$B$45),COUNTA($K$6:$N$45)/4)=0,"生徒数と入力したデータが同じか確認してください",SUM($K$46:$N$46)/((40-COUNTBLANK($B$6:$B$45))*4)))</f>
        <v/>
      </c>
      <c r="L48" s="163"/>
      <c r="M48" s="163"/>
      <c r="N48" s="164"/>
      <c r="O48" s="162" t="str">
        <f>IF(COUNTA($B$6:$B$45)=0,"",IF(DELTA(COUNTA($B$6:$B$45),COUNTA($O$6:$R$45)/4)=0,"生徒数と入力したデータが同じか確認してください",SUM($O$46:$R$46)/((40-COUNTBLANK($B$6:$B$45))*4)))</f>
        <v/>
      </c>
      <c r="P48" s="163"/>
      <c r="Q48" s="163"/>
      <c r="R48" s="164"/>
      <c r="S48" s="162" t="str">
        <f>IF(COUNTA($B$6:$B$45)=0,"",IF(DELTA(COUNTA($B$6:$B$45),COUNTA($S$6:$Z$45)/8)=0,"生徒数と入力したデータが同じか確認してください",SUM($S$46:$Z$46)/((40-COUNTBLANK($B$6:$B$45))*8)))</f>
        <v/>
      </c>
      <c r="T48" s="163"/>
      <c r="U48" s="163"/>
      <c r="V48" s="163"/>
      <c r="W48" s="163"/>
      <c r="X48" s="163"/>
      <c r="Y48" s="163"/>
      <c r="Z48" s="164"/>
      <c r="AA48" s="162" t="str">
        <f>IF(COUNTA($B$6:$B$45)=0,"",IF(DELTA(COUNTA($B$6:$B$45),COUNTA($AA$6:$AD$45)/4)=0,"生徒数と入力したデータが同じか確認してください",SUM($AA$46:$AD$46)/((40-COUNTBLANK($B$6:$B$45))*4)))</f>
        <v/>
      </c>
      <c r="AB48" s="163"/>
      <c r="AC48" s="163"/>
      <c r="AD48" s="164"/>
      <c r="AE48" s="168" t="str">
        <f>IF(COUNTA($B$6:$B$45)=0,"",IF(DELTA(COUNTA($B$6:$B$45),COUNTA($AE$6:$AH$45)/4)=0,"生徒数と入力したデータが同じか確認してください",SUM($AE$46:$AH$46)/((40-COUNTBLANK($B$6:$B$45))*4)))</f>
        <v/>
      </c>
      <c r="AF48" s="163"/>
      <c r="AG48" s="163"/>
      <c r="AH48" s="169"/>
      <c r="AI48" s="107"/>
      <c r="AJ48" s="60"/>
      <c r="AK48" s="8"/>
      <c r="AL48" s="61"/>
      <c r="AM48" s="8"/>
    </row>
    <row r="49" spans="1:39" ht="14.25" thickBot="1" x14ac:dyDescent="0.2">
      <c r="B49" t="s">
        <v>68</v>
      </c>
      <c r="C49" t="s">
        <v>76</v>
      </c>
    </row>
    <row r="50" spans="1:39" ht="13.5" customHeight="1" x14ac:dyDescent="0.15">
      <c r="A50" s="56"/>
      <c r="B50" s="56" t="s">
        <v>53</v>
      </c>
      <c r="C50" s="57"/>
      <c r="D50" s="133" t="s">
        <v>52</v>
      </c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56"/>
      <c r="X50" s="56"/>
      <c r="Y50" s="56"/>
      <c r="Z50" s="56"/>
      <c r="AA50" s="56"/>
      <c r="AB50" s="56"/>
      <c r="AC50" s="56"/>
      <c r="AD50" s="56"/>
      <c r="AE50" s="143" t="s">
        <v>28</v>
      </c>
      <c r="AF50" s="144"/>
      <c r="AG50" s="147" t="s">
        <v>29</v>
      </c>
      <c r="AH50" s="148"/>
      <c r="AI50" s="56"/>
      <c r="AJ50" s="56"/>
      <c r="AK50" s="56"/>
      <c r="AL50" s="56"/>
      <c r="AM50" s="56"/>
    </row>
    <row r="51" spans="1:39" ht="14.25" thickBot="1" x14ac:dyDescent="0.2">
      <c r="A51" s="56"/>
      <c r="B51" s="56"/>
      <c r="C51" s="58"/>
      <c r="D51" s="133" t="s">
        <v>84</v>
      </c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56"/>
      <c r="X51" s="56"/>
      <c r="Y51" s="56"/>
      <c r="Z51" s="56"/>
      <c r="AA51" s="56"/>
      <c r="AB51" s="56"/>
      <c r="AC51" s="56"/>
      <c r="AD51" s="56"/>
      <c r="AE51" s="145"/>
      <c r="AF51" s="146"/>
      <c r="AG51" s="149"/>
      <c r="AH51" s="150"/>
      <c r="AI51" s="56"/>
      <c r="AJ51" s="56"/>
      <c r="AK51" s="56"/>
      <c r="AL51" s="56"/>
      <c r="AM51" s="56"/>
    </row>
    <row r="52" spans="1:39" x14ac:dyDescent="0.15">
      <c r="A52" s="56"/>
      <c r="B52" s="56"/>
      <c r="C52" s="59"/>
      <c r="D52" s="133" t="s">
        <v>85</v>
      </c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56"/>
      <c r="X52" s="56"/>
      <c r="Y52" s="56"/>
      <c r="Z52" s="56"/>
      <c r="AA52" s="56"/>
      <c r="AB52" s="56"/>
      <c r="AC52" s="56"/>
      <c r="AD52" s="56"/>
      <c r="AE52" s="151" t="str">
        <f>IF(COUNTA($B$6:$B$45)=0,"",SUM($C$46:$AH$46)/((40-COUNTBLANK($B$6:$B$45))*32))</f>
        <v/>
      </c>
      <c r="AF52" s="152"/>
      <c r="AG52" s="155" t="str">
        <f>IF(COUNTA($B$6:$B$45)=0,"",SUM($C$46:$AH$46)/(40-COUNTBLANK($B$6:$B$45)))</f>
        <v/>
      </c>
      <c r="AH52" s="156"/>
      <c r="AI52" s="56"/>
      <c r="AJ52" s="56"/>
      <c r="AK52" s="56"/>
      <c r="AL52" s="56"/>
      <c r="AM52" s="56"/>
    </row>
    <row r="53" spans="1:39" ht="14.25" thickBo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153"/>
      <c r="AF53" s="154"/>
      <c r="AG53" s="157"/>
      <c r="AH53" s="158"/>
      <c r="AI53" s="56"/>
      <c r="AJ53" s="56"/>
      <c r="AK53" s="56"/>
      <c r="AL53" s="56"/>
      <c r="AM53" s="56"/>
    </row>
    <row r="54" spans="1:39" x14ac:dyDescent="0.1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</row>
    <row r="55" spans="1:39" x14ac:dyDescent="0.1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</row>
    <row r="56" spans="1:39" x14ac:dyDescent="0.1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</row>
  </sheetData>
  <mergeCells count="37">
    <mergeCell ref="AB1:AH1"/>
    <mergeCell ref="A2:B2"/>
    <mergeCell ref="C2:D2"/>
    <mergeCell ref="AE48:AH48"/>
    <mergeCell ref="S48:Z48"/>
    <mergeCell ref="A47:B47"/>
    <mergeCell ref="A4:A5"/>
    <mergeCell ref="B4:B5"/>
    <mergeCell ref="A46:B46"/>
    <mergeCell ref="A48:B48"/>
    <mergeCell ref="C48:J48"/>
    <mergeCell ref="C3:J3"/>
    <mergeCell ref="K3:N3"/>
    <mergeCell ref="AA3:AD3"/>
    <mergeCell ref="O3:R3"/>
    <mergeCell ref="AE3:AH3"/>
    <mergeCell ref="A3:B3"/>
    <mergeCell ref="AE50:AF51"/>
    <mergeCell ref="AG50:AH51"/>
    <mergeCell ref="AE52:AF53"/>
    <mergeCell ref="AG52:AH53"/>
    <mergeCell ref="C4:E4"/>
    <mergeCell ref="F4:J4"/>
    <mergeCell ref="K4:N4"/>
    <mergeCell ref="AA4:AD4"/>
    <mergeCell ref="O4:R4"/>
    <mergeCell ref="AE4:AH4"/>
    <mergeCell ref="S4:Z4"/>
    <mergeCell ref="K48:N48"/>
    <mergeCell ref="AA48:AD48"/>
    <mergeCell ref="O48:R48"/>
    <mergeCell ref="D50:V50"/>
    <mergeCell ref="D51:V51"/>
    <mergeCell ref="D52:V52"/>
    <mergeCell ref="AE2:AH2"/>
    <mergeCell ref="AI3:AI5"/>
    <mergeCell ref="S3:Z3"/>
  </mergeCells>
  <phoneticPr fontId="1" alignment="distributed"/>
  <conditionalFormatting sqref="C48:J48">
    <cfRule type="cellIs" dxfId="77" priority="115" operator="greaterThanOrEqual">
      <formula>1</formula>
    </cfRule>
    <cfRule type="cellIs" dxfId="76" priority="116" operator="lessThanOrEqual">
      <formula>0.25</formula>
    </cfRule>
    <cfRule type="expression" dxfId="75" priority="117">
      <formula>1&gt;$C$48&gt;0.25</formula>
    </cfRule>
  </conditionalFormatting>
  <conditionalFormatting sqref="K48:N48">
    <cfRule type="cellIs" dxfId="74" priority="112" operator="greaterThanOrEqual">
      <formula>1</formula>
    </cfRule>
    <cfRule type="cellIs" dxfId="73" priority="113" operator="lessThanOrEqual">
      <formula>0.25</formula>
    </cfRule>
    <cfRule type="expression" dxfId="72" priority="114">
      <formula>1&gt;$K$48&gt;0.25</formula>
    </cfRule>
  </conditionalFormatting>
  <conditionalFormatting sqref="AA48:AD48">
    <cfRule type="cellIs" dxfId="71" priority="109" operator="greaterThanOrEqual">
      <formula>1</formula>
    </cfRule>
    <cfRule type="cellIs" dxfId="70" priority="110" operator="lessThanOrEqual">
      <formula>0.25</formula>
    </cfRule>
    <cfRule type="expression" dxfId="69" priority="111">
      <formula>1&gt;$AA$48&gt;0.25</formula>
    </cfRule>
  </conditionalFormatting>
  <conditionalFormatting sqref="O48:R48">
    <cfRule type="cellIs" dxfId="68" priority="106" operator="greaterThanOrEqual">
      <formula>1</formula>
    </cfRule>
    <cfRule type="cellIs" dxfId="67" priority="107" operator="lessThanOrEqual">
      <formula>0.25</formula>
    </cfRule>
    <cfRule type="expression" dxfId="66" priority="108">
      <formula>1&gt;$O$48&gt;0.25</formula>
    </cfRule>
  </conditionalFormatting>
  <conditionalFormatting sqref="AE48:AH48">
    <cfRule type="cellIs" dxfId="65" priority="103" operator="greaterThanOrEqual">
      <formula>1</formula>
    </cfRule>
    <cfRule type="cellIs" dxfId="64" priority="104" operator="lessThanOrEqual">
      <formula>0.25</formula>
    </cfRule>
    <cfRule type="expression" dxfId="63" priority="105">
      <formula>1&gt;$AE$48&gt;0.25</formula>
    </cfRule>
  </conditionalFormatting>
  <conditionalFormatting sqref="C47:AH47">
    <cfRule type="cellIs" dxfId="62" priority="97" operator="greaterThanOrEqual">
      <formula>1</formula>
    </cfRule>
    <cfRule type="cellIs" dxfId="61" priority="98" operator="lessThanOrEqual">
      <formula>0.25</formula>
    </cfRule>
    <cfRule type="expression" dxfId="60" priority="99">
      <formula>1&gt;C47&gt;0.25</formula>
    </cfRule>
  </conditionalFormatting>
  <conditionalFormatting sqref="S48:Z48">
    <cfRule type="cellIs" dxfId="59" priority="1" operator="greaterThanOrEqual">
      <formula>1</formula>
    </cfRule>
    <cfRule type="cellIs" dxfId="58" priority="2" operator="lessThanOrEqual">
      <formula>0.25</formula>
    </cfRule>
    <cfRule type="cellIs" dxfId="57" priority="3" operator="between">
      <formula>1</formula>
      <formula>0.25</formula>
    </cfRule>
  </conditionalFormatting>
  <printOptions horizontalCentered="1" verticalCentered="1"/>
  <pageMargins left="0.59055118110236227" right="0.59055118110236227" top="0.59055118110236227" bottom="0.59055118110236227" header="0.39370078740157483" footer="0.39370078740157483"/>
  <pageSetup paperSize="8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基礎データ!$B$2:$B$8</xm:f>
          </x14:formula1>
          <xm:sqref>E2</xm:sqref>
        </x14:dataValidation>
        <x14:dataValidation type="list" allowBlank="1" showInputMessage="1" showErrorMessage="1">
          <x14:formula1>
            <xm:f>基礎データ!$C$2:$C$10</xm:f>
          </x14:formula1>
          <xm:sqref>G2</xm:sqref>
        </x14:dataValidation>
        <x14:dataValidation type="list" allowBlank="1" showInputMessage="1" showErrorMessage="1">
          <x14:formula1>
            <xm:f>基礎データ!$E$2:$E$9</xm:f>
          </x14:formula1>
          <xm:sqref>AB1</xm:sqref>
        </x14:dataValidation>
        <x14:dataValidation type="list" allowBlank="1" showInputMessage="1" showErrorMessage="1">
          <x14:formula1>
            <xm:f>基礎データ!$A$2:$A$9</xm:f>
          </x14:formula1>
          <xm:sqref>A2:B2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9"/>
  <sheetViews>
    <sheetView showGridLines="0" zoomScale="80" zoomScaleNormal="80" zoomScaleSheetLayoutView="120" workbookViewId="0">
      <selection activeCell="C44" sqref="C44"/>
    </sheetView>
  </sheetViews>
  <sheetFormatPr defaultRowHeight="13.5" x14ac:dyDescent="0.15"/>
  <cols>
    <col min="2" max="2" width="12.375" bestFit="1" customWidth="1"/>
    <col min="3" max="4" width="7.875" bestFit="1" customWidth="1"/>
    <col min="5" max="5" width="7.875" customWidth="1"/>
    <col min="6" max="9" width="11" customWidth="1"/>
    <col min="10" max="10" width="11" bestFit="1" customWidth="1"/>
    <col min="11" max="11" width="4.125" customWidth="1"/>
    <col min="12" max="16" width="13.625" customWidth="1"/>
    <col min="17" max="17" width="13.875" customWidth="1"/>
    <col min="18" max="18" width="13.625" customWidth="1"/>
    <col min="19" max="35" width="4.125" customWidth="1"/>
    <col min="36" max="36" width="5.75" customWidth="1"/>
  </cols>
  <sheetData>
    <row r="1" spans="1:18" ht="15.75" customHeight="1" x14ac:dyDescent="0.15">
      <c r="A1" t="s">
        <v>80</v>
      </c>
      <c r="P1" s="165">
        <f>IF(入力シート!$AB$1="","",入力シート!$AB$1)</f>
        <v>42826</v>
      </c>
      <c r="Q1" s="165"/>
      <c r="R1" t="s">
        <v>70</v>
      </c>
    </row>
    <row r="2" spans="1:18" x14ac:dyDescent="0.15">
      <c r="A2" s="219" t="str">
        <f>IF(入力シート!$A$2="","",入力シート!$A$2)</f>
        <v>総合教育センター</v>
      </c>
      <c r="B2" s="219"/>
      <c r="C2" s="220" t="s">
        <v>0</v>
      </c>
      <c r="D2" s="220"/>
      <c r="E2" s="23">
        <f>入力シート!E2</f>
        <v>1</v>
      </c>
      <c r="F2" s="23" t="s">
        <v>1</v>
      </c>
      <c r="G2" s="23">
        <f>入力シート!G2</f>
        <v>1</v>
      </c>
      <c r="H2" s="23" t="s">
        <v>2</v>
      </c>
      <c r="P2" s="165"/>
      <c r="Q2" s="165"/>
    </row>
    <row r="3" spans="1:18" ht="14.25" thickBot="1" x14ac:dyDescent="0.2">
      <c r="B3" s="18"/>
      <c r="C3" s="17"/>
    </row>
    <row r="4" spans="1:18" s="24" customFormat="1" ht="35.25" customHeight="1" thickBot="1" x14ac:dyDescent="0.2">
      <c r="A4" s="37"/>
      <c r="B4" s="38"/>
      <c r="C4" s="224" t="s">
        <v>23</v>
      </c>
      <c r="D4" s="225"/>
      <c r="E4" s="226"/>
      <c r="F4" s="40" t="s">
        <v>24</v>
      </c>
      <c r="G4" s="40" t="s">
        <v>42</v>
      </c>
      <c r="H4" s="40" t="s">
        <v>44</v>
      </c>
      <c r="I4" s="40" t="s">
        <v>25</v>
      </c>
      <c r="J4" s="33" t="s">
        <v>43</v>
      </c>
      <c r="K4" s="135" t="s">
        <v>32</v>
      </c>
      <c r="L4" s="221" t="s">
        <v>22</v>
      </c>
      <c r="M4" s="222"/>
      <c r="N4" s="222"/>
      <c r="O4" s="222"/>
      <c r="P4" s="222"/>
      <c r="Q4" s="222"/>
      <c r="R4" s="223"/>
    </row>
    <row r="5" spans="1:18" ht="14.25" thickBot="1" x14ac:dyDescent="0.2">
      <c r="A5" s="27" t="s">
        <v>3</v>
      </c>
      <c r="B5" s="28" t="s">
        <v>54</v>
      </c>
      <c r="C5" s="31" t="s">
        <v>45</v>
      </c>
      <c r="D5" s="32" t="s">
        <v>46</v>
      </c>
      <c r="E5" s="39" t="s">
        <v>48</v>
      </c>
      <c r="F5" s="41" t="s">
        <v>47</v>
      </c>
      <c r="G5" s="41" t="s">
        <v>72</v>
      </c>
      <c r="H5" s="41" t="s">
        <v>73</v>
      </c>
      <c r="I5" s="41" t="s">
        <v>74</v>
      </c>
      <c r="J5" s="47" t="s">
        <v>75</v>
      </c>
      <c r="K5" s="137"/>
      <c r="L5" s="52" t="s">
        <v>8</v>
      </c>
      <c r="M5" s="53" t="s">
        <v>9</v>
      </c>
      <c r="N5" s="53" t="s">
        <v>12</v>
      </c>
      <c r="O5" s="53" t="s">
        <v>13</v>
      </c>
      <c r="P5" s="53" t="s">
        <v>14</v>
      </c>
      <c r="Q5" s="53" t="s">
        <v>15</v>
      </c>
      <c r="R5" s="54" t="s">
        <v>16</v>
      </c>
    </row>
    <row r="6" spans="1:18" x14ac:dyDescent="0.15">
      <c r="A6" s="12">
        <v>1</v>
      </c>
      <c r="B6" s="128" t="str">
        <f>IF(入力シート!B6="","",入力シート!B6)</f>
        <v/>
      </c>
      <c r="C6" s="71" t="str">
        <f>IF(B6="","",COUNTIF(入力シート!C6:'入力シート'!E6,"1"))</f>
        <v/>
      </c>
      <c r="D6" s="13" t="str">
        <f>IF(B6="","",COUNTIF(入力シート!F6:'入力シート'!J6,"1"))</f>
        <v/>
      </c>
      <c r="E6" s="14" t="str">
        <f>IF(B6="","",SUM(C6:D6))</f>
        <v/>
      </c>
      <c r="F6" s="42" t="str">
        <f>IF(B6="","",COUNTIF(入力シート!K6:'入力シート'!N6,"1"))</f>
        <v/>
      </c>
      <c r="G6" s="42" t="str">
        <f>IF(B6="","",COUNTIF(入力シート!O6:'入力シート'!R6,"1"))</f>
        <v/>
      </c>
      <c r="H6" s="42" t="str">
        <f>IF(B6="","",COUNTIF(入力シート!S6:'入力シート'!Z6,"1"))</f>
        <v/>
      </c>
      <c r="I6" s="42" t="str">
        <f>IF(B6="","",COUNTIF(入力シート!AA6:'入力シート'!AD6,"1"))</f>
        <v/>
      </c>
      <c r="J6" s="118" t="str">
        <f>IF(B6="","",COUNTIF(入力シート!AE6:'入力シート'!AH6,"1"))</f>
        <v/>
      </c>
      <c r="K6" s="26" t="str">
        <f t="shared" ref="K6:K45" si="0">IF(B6="","",SUM(E6:J6))</f>
        <v/>
      </c>
      <c r="L6" s="97"/>
      <c r="M6" s="98"/>
      <c r="N6" s="98"/>
      <c r="O6" s="98"/>
      <c r="P6" s="98"/>
      <c r="Q6" s="98"/>
      <c r="R6" s="99"/>
    </row>
    <row r="7" spans="1:18" x14ac:dyDescent="0.15">
      <c r="A7" s="7">
        <v>2</v>
      </c>
      <c r="B7" s="129" t="str">
        <f>IF(入力シート!B7="","",入力シート!B7)</f>
        <v/>
      </c>
      <c r="C7" s="74" t="str">
        <f>IF(B7="","",COUNTIF(入力シート!C7:'入力シート'!E7,"1"))</f>
        <v/>
      </c>
      <c r="D7" s="75" t="str">
        <f>IF(B7="","",COUNTIF(入力シート!F7:'入力シート'!J7,"1"))</f>
        <v/>
      </c>
      <c r="E7" s="16" t="str">
        <f t="shared" ref="E7:E45" si="1">IF(B7="","",SUM(C7:D7))</f>
        <v/>
      </c>
      <c r="F7" s="43" t="str">
        <f>IF(B7="","",COUNTIF(入力シート!K7:'入力シート'!N7,"1"))</f>
        <v/>
      </c>
      <c r="G7" s="43" t="str">
        <f>IF(B7="","",COUNTIF(入力シート!O7:'入力シート'!R7,"1"))</f>
        <v/>
      </c>
      <c r="H7" s="43" t="str">
        <f>IF(B7="","",COUNTIF(入力シート!S7:'入力シート'!Z7,"1"))</f>
        <v/>
      </c>
      <c r="I7" s="43" t="str">
        <f>IF(B7="","",COUNTIF(入力シート!AA7:'入力シート'!AD7,"1"))</f>
        <v/>
      </c>
      <c r="J7" s="110" t="str">
        <f>IF(B7="","",COUNTIF(入力シート!AE7:'入力シート'!AH7,"1"))</f>
        <v/>
      </c>
      <c r="K7" s="26" t="str">
        <f t="shared" si="0"/>
        <v/>
      </c>
      <c r="L7" s="100"/>
      <c r="M7" s="101"/>
      <c r="N7" s="101"/>
      <c r="O7" s="101"/>
      <c r="P7" s="101"/>
      <c r="Q7" s="101"/>
      <c r="R7" s="102"/>
    </row>
    <row r="8" spans="1:18" x14ac:dyDescent="0.15">
      <c r="A8" s="7">
        <v>3</v>
      </c>
      <c r="B8" s="129" t="str">
        <f>IF(入力シート!B8="","",入力シート!B8)</f>
        <v/>
      </c>
      <c r="C8" s="74" t="str">
        <f>IF(B8="","",COUNTIF(入力シート!C8:'入力シート'!E8,"1"))</f>
        <v/>
      </c>
      <c r="D8" s="75" t="str">
        <f>IF(B8="","",COUNTIF(入力シート!F8:'入力シート'!J8,"1"))</f>
        <v/>
      </c>
      <c r="E8" s="16" t="str">
        <f t="shared" si="1"/>
        <v/>
      </c>
      <c r="F8" s="43" t="str">
        <f>IF(B8="","",COUNTIF(入力シート!K8:'入力シート'!N8,"1"))</f>
        <v/>
      </c>
      <c r="G8" s="43" t="str">
        <f>IF(B8="","",COUNTIF(入力シート!O8:'入力シート'!R8,"1"))</f>
        <v/>
      </c>
      <c r="H8" s="43" t="str">
        <f>IF(B8="","",COUNTIF(入力シート!S8:'入力シート'!Z8,"1"))</f>
        <v/>
      </c>
      <c r="I8" s="43" t="str">
        <f>IF(B8="","",COUNTIF(入力シート!AA8:'入力シート'!AD8,"1"))</f>
        <v/>
      </c>
      <c r="J8" s="110" t="str">
        <f>IF(B8="","",COUNTIF(入力シート!AE8:'入力シート'!AH8,"1"))</f>
        <v/>
      </c>
      <c r="K8" s="26" t="str">
        <f t="shared" si="0"/>
        <v/>
      </c>
      <c r="L8" s="100"/>
      <c r="M8" s="101"/>
      <c r="N8" s="101"/>
      <c r="O8" s="101"/>
      <c r="P8" s="101"/>
      <c r="Q8" s="101"/>
      <c r="R8" s="102"/>
    </row>
    <row r="9" spans="1:18" x14ac:dyDescent="0.15">
      <c r="A9" s="7">
        <v>4</v>
      </c>
      <c r="B9" s="129" t="str">
        <f>IF(入力シート!B9="","",入力シート!B9)</f>
        <v/>
      </c>
      <c r="C9" s="74" t="str">
        <f>IF(B9="","",COUNTIF(入力シート!C9:'入力シート'!E9,"1"))</f>
        <v/>
      </c>
      <c r="D9" s="75" t="str">
        <f>IF(B9="","",COUNTIF(入力シート!F9:'入力シート'!J9,"1"))</f>
        <v/>
      </c>
      <c r="E9" s="16" t="str">
        <f t="shared" si="1"/>
        <v/>
      </c>
      <c r="F9" s="43" t="str">
        <f>IF(B9="","",COUNTIF(入力シート!K9:'入力シート'!N9,"1"))</f>
        <v/>
      </c>
      <c r="G9" s="43" t="str">
        <f>IF(B9="","",COUNTIF(入力シート!O9:'入力シート'!R9,"1"))</f>
        <v/>
      </c>
      <c r="H9" s="43" t="str">
        <f>IF(B9="","",COUNTIF(入力シート!S9:'入力シート'!Z9,"1"))</f>
        <v/>
      </c>
      <c r="I9" s="43" t="str">
        <f>IF(B9="","",COUNTIF(入力シート!AA9:'入力シート'!AD9,"1"))</f>
        <v/>
      </c>
      <c r="J9" s="110" t="str">
        <f>IF(B9="","",COUNTIF(入力シート!AE9:'入力シート'!AH9,"1"))</f>
        <v/>
      </c>
      <c r="K9" s="26" t="str">
        <f t="shared" si="0"/>
        <v/>
      </c>
      <c r="L9" s="100"/>
      <c r="M9" s="101"/>
      <c r="N9" s="101"/>
      <c r="O9" s="101"/>
      <c r="P9" s="101"/>
      <c r="Q9" s="101"/>
      <c r="R9" s="102"/>
    </row>
    <row r="10" spans="1:18" x14ac:dyDescent="0.15">
      <c r="A10" s="7">
        <v>5</v>
      </c>
      <c r="B10" s="129" t="str">
        <f>IF(入力シート!B10="","",入力シート!B10)</f>
        <v/>
      </c>
      <c r="C10" s="74" t="str">
        <f>IF(B10="","",COUNTIF(入力シート!C10:'入力シート'!E10,"1"))</f>
        <v/>
      </c>
      <c r="D10" s="75" t="str">
        <f>IF(B10="","",COUNTIF(入力シート!F10:'入力シート'!J10,"1"))</f>
        <v/>
      </c>
      <c r="E10" s="16" t="str">
        <f t="shared" si="1"/>
        <v/>
      </c>
      <c r="F10" s="43" t="str">
        <f>IF(B10="","",COUNTIF(入力シート!K10:'入力シート'!N10,"1"))</f>
        <v/>
      </c>
      <c r="G10" s="43" t="str">
        <f>IF(B10="","",COUNTIF(入力シート!O10:'入力シート'!R10,"1"))</f>
        <v/>
      </c>
      <c r="H10" s="43" t="str">
        <f>IF(B10="","",COUNTIF(入力シート!S10:'入力シート'!Z10,"1"))</f>
        <v/>
      </c>
      <c r="I10" s="43" t="str">
        <f>IF(B10="","",COUNTIF(入力シート!AA10:'入力シート'!AD10,"1"))</f>
        <v/>
      </c>
      <c r="J10" s="110" t="str">
        <f>IF(B10="","",COUNTIF(入力シート!AE10:'入力シート'!AH10,"1"))</f>
        <v/>
      </c>
      <c r="K10" s="26" t="str">
        <f t="shared" si="0"/>
        <v/>
      </c>
      <c r="L10" s="100"/>
      <c r="M10" s="101"/>
      <c r="N10" s="101"/>
      <c r="O10" s="101"/>
      <c r="P10" s="101"/>
      <c r="Q10" s="101"/>
      <c r="R10" s="102"/>
    </row>
    <row r="11" spans="1:18" x14ac:dyDescent="0.15">
      <c r="A11" s="7">
        <v>6</v>
      </c>
      <c r="B11" s="129" t="str">
        <f>IF(入力シート!B11="","",入力シート!B11)</f>
        <v/>
      </c>
      <c r="C11" s="74" t="str">
        <f>IF(B11="","",COUNTIF(入力シート!C11:'入力シート'!E11,"1"))</f>
        <v/>
      </c>
      <c r="D11" s="75" t="str">
        <f>IF(B11="","",COUNTIF(入力シート!F11:'入力シート'!J11,"1"))</f>
        <v/>
      </c>
      <c r="E11" s="16" t="str">
        <f t="shared" si="1"/>
        <v/>
      </c>
      <c r="F11" s="43" t="str">
        <f>IF(B11="","",COUNTIF(入力シート!K11:'入力シート'!N11,"1"))</f>
        <v/>
      </c>
      <c r="G11" s="43" t="str">
        <f>IF(B11="","",COUNTIF(入力シート!O11:'入力シート'!R11,"1"))</f>
        <v/>
      </c>
      <c r="H11" s="43" t="str">
        <f>IF(B11="","",COUNTIF(入力シート!S11:'入力シート'!Z11,"1"))</f>
        <v/>
      </c>
      <c r="I11" s="43" t="str">
        <f>IF(B11="","",COUNTIF(入力シート!AA11:'入力シート'!AD11,"1"))</f>
        <v/>
      </c>
      <c r="J11" s="110" t="str">
        <f>IF(B11="","",COUNTIF(入力シート!AE11:'入力シート'!AH11,"1"))</f>
        <v/>
      </c>
      <c r="K11" s="26" t="str">
        <f t="shared" si="0"/>
        <v/>
      </c>
      <c r="L11" s="100"/>
      <c r="M11" s="101"/>
      <c r="N11" s="101"/>
      <c r="O11" s="101"/>
      <c r="P11" s="101"/>
      <c r="Q11" s="101"/>
      <c r="R11" s="102"/>
    </row>
    <row r="12" spans="1:18" x14ac:dyDescent="0.15">
      <c r="A12" s="7">
        <v>7</v>
      </c>
      <c r="B12" s="129" t="str">
        <f>IF(入力シート!B12="","",入力シート!B12)</f>
        <v/>
      </c>
      <c r="C12" s="74" t="str">
        <f>IF(B12="","",COUNTIF(入力シート!C12:'入力シート'!E12,"1"))</f>
        <v/>
      </c>
      <c r="D12" s="75" t="str">
        <f>IF(B12="","",COUNTIF(入力シート!F12:'入力シート'!J12,"1"))</f>
        <v/>
      </c>
      <c r="E12" s="16" t="str">
        <f t="shared" si="1"/>
        <v/>
      </c>
      <c r="F12" s="43" t="str">
        <f>IF(B12="","",COUNTIF(入力シート!K12:'入力シート'!N12,"1"))</f>
        <v/>
      </c>
      <c r="G12" s="43" t="str">
        <f>IF(B12="","",COUNTIF(入力シート!O12:'入力シート'!R12,"1"))</f>
        <v/>
      </c>
      <c r="H12" s="43" t="str">
        <f>IF(B12="","",COUNTIF(入力シート!S12:'入力シート'!Z12,"1"))</f>
        <v/>
      </c>
      <c r="I12" s="43" t="str">
        <f>IF(B12="","",COUNTIF(入力シート!AA12:'入力シート'!AD12,"1"))</f>
        <v/>
      </c>
      <c r="J12" s="110" t="str">
        <f>IF(B12="","",COUNTIF(入力シート!AE12:'入力シート'!AH12,"1"))</f>
        <v/>
      </c>
      <c r="K12" s="26" t="str">
        <f t="shared" si="0"/>
        <v/>
      </c>
      <c r="L12" s="100"/>
      <c r="M12" s="101"/>
      <c r="N12" s="101"/>
      <c r="O12" s="101"/>
      <c r="P12" s="101"/>
      <c r="Q12" s="101"/>
      <c r="R12" s="102"/>
    </row>
    <row r="13" spans="1:18" x14ac:dyDescent="0.15">
      <c r="A13" s="125">
        <v>8</v>
      </c>
      <c r="B13" s="129" t="str">
        <f>IF(入力シート!B13="","",入力シート!B13)</f>
        <v/>
      </c>
      <c r="C13" s="74" t="str">
        <f>IF(B13="","",COUNTIF(入力シート!C13:'入力シート'!E13,"1"))</f>
        <v/>
      </c>
      <c r="D13" s="75" t="str">
        <f>IF(B13="","",COUNTIF(入力シート!F13:'入力シート'!J13,"1"))</f>
        <v/>
      </c>
      <c r="E13" s="16" t="str">
        <f t="shared" si="1"/>
        <v/>
      </c>
      <c r="F13" s="43" t="str">
        <f>IF(B13="","",COUNTIF(入力シート!K13:'入力シート'!N13,"1"))</f>
        <v/>
      </c>
      <c r="G13" s="43" t="str">
        <f>IF(B13="","",COUNTIF(入力シート!O13:'入力シート'!R13,"1"))</f>
        <v/>
      </c>
      <c r="H13" s="43" t="str">
        <f>IF(B13="","",COUNTIF(入力シート!S13:'入力シート'!Z13,"1"))</f>
        <v/>
      </c>
      <c r="I13" s="43" t="str">
        <f>IF(B13="","",COUNTIF(入力シート!AA13:'入力シート'!AD13,"1"))</f>
        <v/>
      </c>
      <c r="J13" s="110" t="str">
        <f>IF(B13="","",COUNTIF(入力シート!AE13:'入力シート'!AH13,"1"))</f>
        <v/>
      </c>
      <c r="K13" s="26" t="str">
        <f t="shared" si="0"/>
        <v/>
      </c>
      <c r="L13" s="100"/>
      <c r="M13" s="101"/>
      <c r="N13" s="101"/>
      <c r="O13" s="101"/>
      <c r="P13" s="101"/>
      <c r="Q13" s="101"/>
      <c r="R13" s="102"/>
    </row>
    <row r="14" spans="1:18" x14ac:dyDescent="0.15">
      <c r="A14" s="125">
        <v>9</v>
      </c>
      <c r="B14" s="129" t="str">
        <f>IF(入力シート!B14="","",入力シート!B14)</f>
        <v/>
      </c>
      <c r="C14" s="74" t="str">
        <f>IF(B14="","",COUNTIF(入力シート!C14:'入力シート'!E14,"1"))</f>
        <v/>
      </c>
      <c r="D14" s="75" t="str">
        <f>IF(B14="","",COUNTIF(入力シート!F14:'入力シート'!J14,"1"))</f>
        <v/>
      </c>
      <c r="E14" s="16" t="str">
        <f t="shared" si="1"/>
        <v/>
      </c>
      <c r="F14" s="43" t="str">
        <f>IF(B14="","",COUNTIF(入力シート!K14:'入力シート'!N14,"1"))</f>
        <v/>
      </c>
      <c r="G14" s="43" t="str">
        <f>IF(B14="","",COUNTIF(入力シート!O14:'入力シート'!R14,"1"))</f>
        <v/>
      </c>
      <c r="H14" s="43" t="str">
        <f>IF(B14="","",COUNTIF(入力シート!S14:'入力シート'!Z14,"1"))</f>
        <v/>
      </c>
      <c r="I14" s="43" t="str">
        <f>IF(B14="","",COUNTIF(入力シート!AA14:'入力シート'!AD14,"1"))</f>
        <v/>
      </c>
      <c r="J14" s="110" t="str">
        <f>IF(B14="","",COUNTIF(入力シート!AE14:'入力シート'!AH14,"1"))</f>
        <v/>
      </c>
      <c r="K14" s="26" t="str">
        <f t="shared" si="0"/>
        <v/>
      </c>
      <c r="L14" s="100"/>
      <c r="M14" s="101"/>
      <c r="N14" s="101"/>
      <c r="O14" s="101"/>
      <c r="P14" s="101"/>
      <c r="Q14" s="101"/>
      <c r="R14" s="102"/>
    </row>
    <row r="15" spans="1:18" x14ac:dyDescent="0.15">
      <c r="A15" s="125">
        <v>10</v>
      </c>
      <c r="B15" s="129" t="str">
        <f>IF(入力シート!B15="","",入力シート!B15)</f>
        <v/>
      </c>
      <c r="C15" s="74" t="str">
        <f>IF(B15="","",COUNTIF(入力シート!C15:'入力シート'!E15,"1"))</f>
        <v/>
      </c>
      <c r="D15" s="75" t="str">
        <f>IF(B15="","",COUNTIF(入力シート!F15:'入力シート'!J15,"1"))</f>
        <v/>
      </c>
      <c r="E15" s="16" t="str">
        <f t="shared" si="1"/>
        <v/>
      </c>
      <c r="F15" s="43" t="str">
        <f>IF(B15="","",COUNTIF(入力シート!K15:'入力シート'!N15,"1"))</f>
        <v/>
      </c>
      <c r="G15" s="43" t="str">
        <f>IF(B15="","",COUNTIF(入力シート!O15:'入力シート'!R15,"1"))</f>
        <v/>
      </c>
      <c r="H15" s="43" t="str">
        <f>IF(B15="","",COUNTIF(入力シート!S15:'入力シート'!Z15,"1"))</f>
        <v/>
      </c>
      <c r="I15" s="43" t="str">
        <f>IF(B15="","",COUNTIF(入力シート!AA15:'入力シート'!AD15,"1"))</f>
        <v/>
      </c>
      <c r="J15" s="110" t="str">
        <f>IF(B15="","",COUNTIF(入力シート!AE15:'入力シート'!AH15,"1"))</f>
        <v/>
      </c>
      <c r="K15" s="26" t="str">
        <f t="shared" si="0"/>
        <v/>
      </c>
      <c r="L15" s="100"/>
      <c r="M15" s="101"/>
      <c r="N15" s="101"/>
      <c r="O15" s="101"/>
      <c r="P15" s="101"/>
      <c r="Q15" s="101"/>
      <c r="R15" s="102"/>
    </row>
    <row r="16" spans="1:18" x14ac:dyDescent="0.15">
      <c r="A16" s="125">
        <v>11</v>
      </c>
      <c r="B16" s="129" t="str">
        <f>IF(入力シート!B16="","",入力シート!B16)</f>
        <v/>
      </c>
      <c r="C16" s="74" t="str">
        <f>IF(B16="","",COUNTIF(入力シート!C16:'入力シート'!E16,"1"))</f>
        <v/>
      </c>
      <c r="D16" s="75" t="str">
        <f>IF(B16="","",COUNTIF(入力シート!F16:'入力シート'!J16,"1"))</f>
        <v/>
      </c>
      <c r="E16" s="16" t="str">
        <f t="shared" si="1"/>
        <v/>
      </c>
      <c r="F16" s="43" t="str">
        <f>IF(B16="","",COUNTIF(入力シート!K16:'入力シート'!N16,"1"))</f>
        <v/>
      </c>
      <c r="G16" s="43" t="str">
        <f>IF(B16="","",COUNTIF(入力シート!O16:'入力シート'!R16,"1"))</f>
        <v/>
      </c>
      <c r="H16" s="43" t="str">
        <f>IF(B16="","",COUNTIF(入力シート!S16:'入力シート'!Z16,"1"))</f>
        <v/>
      </c>
      <c r="I16" s="43" t="str">
        <f>IF(B16="","",COUNTIF(入力シート!AA16:'入力シート'!AD16,"1"))</f>
        <v/>
      </c>
      <c r="J16" s="110" t="str">
        <f>IF(B16="","",COUNTIF(入力シート!AE16:'入力シート'!AH16,"1"))</f>
        <v/>
      </c>
      <c r="K16" s="26" t="str">
        <f t="shared" si="0"/>
        <v/>
      </c>
      <c r="L16" s="100"/>
      <c r="M16" s="101"/>
      <c r="N16" s="101"/>
      <c r="O16" s="101"/>
      <c r="P16" s="101"/>
      <c r="Q16" s="101"/>
      <c r="R16" s="102"/>
    </row>
    <row r="17" spans="1:18" x14ac:dyDescent="0.15">
      <c r="A17" s="125">
        <v>12</v>
      </c>
      <c r="B17" s="129" t="str">
        <f>IF(入力シート!B17="","",入力シート!B17)</f>
        <v/>
      </c>
      <c r="C17" s="74" t="str">
        <f>IF(B17="","",COUNTIF(入力シート!C17:'入力シート'!E17,"1"))</f>
        <v/>
      </c>
      <c r="D17" s="75" t="str">
        <f>IF(B17="","",COUNTIF(入力シート!F17:'入力シート'!J17,"1"))</f>
        <v/>
      </c>
      <c r="E17" s="16" t="str">
        <f t="shared" si="1"/>
        <v/>
      </c>
      <c r="F17" s="43" t="str">
        <f>IF(B17="","",COUNTIF(入力シート!K17:'入力シート'!N17,"1"))</f>
        <v/>
      </c>
      <c r="G17" s="43" t="str">
        <f>IF(B17="","",COUNTIF(入力シート!O17:'入力シート'!R17,"1"))</f>
        <v/>
      </c>
      <c r="H17" s="43" t="str">
        <f>IF(B17="","",COUNTIF(入力シート!S17:'入力シート'!Z17,"1"))</f>
        <v/>
      </c>
      <c r="I17" s="43" t="str">
        <f>IF(B17="","",COUNTIF(入力シート!AA17:'入力シート'!AD17,"1"))</f>
        <v/>
      </c>
      <c r="J17" s="110" t="str">
        <f>IF(B17="","",COUNTIF(入力シート!AE17:'入力シート'!AH17,"1"))</f>
        <v/>
      </c>
      <c r="K17" s="26" t="str">
        <f t="shared" si="0"/>
        <v/>
      </c>
      <c r="L17" s="100"/>
      <c r="M17" s="101"/>
      <c r="N17" s="101"/>
      <c r="O17" s="101"/>
      <c r="P17" s="101"/>
      <c r="Q17" s="101"/>
      <c r="R17" s="102"/>
    </row>
    <row r="18" spans="1:18" x14ac:dyDescent="0.15">
      <c r="A18" s="125">
        <v>13</v>
      </c>
      <c r="B18" s="129" t="str">
        <f>IF(入力シート!B18="","",入力シート!B18)</f>
        <v/>
      </c>
      <c r="C18" s="74" t="str">
        <f>IF(B18="","",COUNTIF(入力シート!C18:'入力シート'!E18,"1"))</f>
        <v/>
      </c>
      <c r="D18" s="75" t="str">
        <f>IF(B18="","",COUNTIF(入力シート!F18:'入力シート'!J18,"1"))</f>
        <v/>
      </c>
      <c r="E18" s="16" t="str">
        <f t="shared" si="1"/>
        <v/>
      </c>
      <c r="F18" s="43" t="str">
        <f>IF(B18="","",COUNTIF(入力シート!K18:'入力シート'!N18,"1"))</f>
        <v/>
      </c>
      <c r="G18" s="43" t="str">
        <f>IF(B18="","",COUNTIF(入力シート!O18:'入力シート'!R18,"1"))</f>
        <v/>
      </c>
      <c r="H18" s="43" t="str">
        <f>IF(B18="","",COUNTIF(入力シート!S18:'入力シート'!Z18,"1"))</f>
        <v/>
      </c>
      <c r="I18" s="43" t="str">
        <f>IF(B18="","",COUNTIF(入力シート!AA18:'入力シート'!AD18,"1"))</f>
        <v/>
      </c>
      <c r="J18" s="110" t="str">
        <f>IF(B18="","",COUNTIF(入力シート!AE18:'入力シート'!AH18,"1"))</f>
        <v/>
      </c>
      <c r="K18" s="26" t="str">
        <f t="shared" si="0"/>
        <v/>
      </c>
      <c r="L18" s="100"/>
      <c r="M18" s="101"/>
      <c r="N18" s="101"/>
      <c r="O18" s="101"/>
      <c r="P18" s="101"/>
      <c r="Q18" s="101"/>
      <c r="R18" s="102"/>
    </row>
    <row r="19" spans="1:18" x14ac:dyDescent="0.15">
      <c r="A19" s="125">
        <v>14</v>
      </c>
      <c r="B19" s="129" t="str">
        <f>IF(入力シート!B19="","",入力シート!B19)</f>
        <v/>
      </c>
      <c r="C19" s="74" t="str">
        <f>IF(B19="","",COUNTIF(入力シート!C19:'入力シート'!E19,"1"))</f>
        <v/>
      </c>
      <c r="D19" s="75" t="str">
        <f>IF(B19="","",COUNTIF(入力シート!F19:'入力シート'!J19,"1"))</f>
        <v/>
      </c>
      <c r="E19" s="16" t="str">
        <f t="shared" si="1"/>
        <v/>
      </c>
      <c r="F19" s="43" t="str">
        <f>IF(B19="","",COUNTIF(入力シート!K19:'入力シート'!N19,"1"))</f>
        <v/>
      </c>
      <c r="G19" s="43" t="str">
        <f>IF(B19="","",COUNTIF(入力シート!O19:'入力シート'!R19,"1"))</f>
        <v/>
      </c>
      <c r="H19" s="43" t="str">
        <f>IF(B19="","",COUNTIF(入力シート!S19:'入力シート'!Z19,"1"))</f>
        <v/>
      </c>
      <c r="I19" s="43" t="str">
        <f>IF(B19="","",COUNTIF(入力シート!AA19:'入力シート'!AD19,"1"))</f>
        <v/>
      </c>
      <c r="J19" s="110" t="str">
        <f>IF(B19="","",COUNTIF(入力シート!AE19:'入力シート'!AH19,"1"))</f>
        <v/>
      </c>
      <c r="K19" s="26" t="str">
        <f t="shared" si="0"/>
        <v/>
      </c>
      <c r="L19" s="100"/>
      <c r="M19" s="101"/>
      <c r="N19" s="101"/>
      <c r="O19" s="101"/>
      <c r="P19" s="101"/>
      <c r="Q19" s="101"/>
      <c r="R19" s="102"/>
    </row>
    <row r="20" spans="1:18" x14ac:dyDescent="0.15">
      <c r="A20" s="125">
        <v>15</v>
      </c>
      <c r="B20" s="129" t="str">
        <f>IF(入力シート!B20="","",入力シート!B20)</f>
        <v/>
      </c>
      <c r="C20" s="74" t="str">
        <f>IF(B20="","",COUNTIF(入力シート!C20:'入力シート'!E20,"1"))</f>
        <v/>
      </c>
      <c r="D20" s="75" t="str">
        <f>IF(B20="","",COUNTIF(入力シート!F20:'入力シート'!J20,"1"))</f>
        <v/>
      </c>
      <c r="E20" s="16" t="str">
        <f t="shared" si="1"/>
        <v/>
      </c>
      <c r="F20" s="43" t="str">
        <f>IF(B20="","",COUNTIF(入力シート!K20:'入力シート'!N20,"1"))</f>
        <v/>
      </c>
      <c r="G20" s="43" t="str">
        <f>IF(B20="","",COUNTIF(入力シート!O20:'入力シート'!R20,"1"))</f>
        <v/>
      </c>
      <c r="H20" s="43" t="str">
        <f>IF(B20="","",COUNTIF(入力シート!S20:'入力シート'!Z20,"1"))</f>
        <v/>
      </c>
      <c r="I20" s="43" t="str">
        <f>IF(B20="","",COUNTIF(入力シート!AA20:'入力シート'!AD20,"1"))</f>
        <v/>
      </c>
      <c r="J20" s="110" t="str">
        <f>IF(B20="","",COUNTIF(入力シート!AE20:'入力シート'!AH20,"1"))</f>
        <v/>
      </c>
      <c r="K20" s="26" t="str">
        <f t="shared" si="0"/>
        <v/>
      </c>
      <c r="L20" s="100"/>
      <c r="M20" s="101"/>
      <c r="N20" s="101"/>
      <c r="O20" s="101"/>
      <c r="P20" s="101"/>
      <c r="Q20" s="101"/>
      <c r="R20" s="102"/>
    </row>
    <row r="21" spans="1:18" x14ac:dyDescent="0.15">
      <c r="A21" s="125">
        <v>16</v>
      </c>
      <c r="B21" s="129" t="str">
        <f>IF(入力シート!B21="","",入力シート!B21)</f>
        <v/>
      </c>
      <c r="C21" s="74" t="str">
        <f>IF(B21="","",COUNTIF(入力シート!C21:'入力シート'!E21,"1"))</f>
        <v/>
      </c>
      <c r="D21" s="75" t="str">
        <f>IF(B21="","",COUNTIF(入力シート!F21:'入力シート'!J21,"1"))</f>
        <v/>
      </c>
      <c r="E21" s="16" t="str">
        <f t="shared" si="1"/>
        <v/>
      </c>
      <c r="F21" s="43" t="str">
        <f>IF(B21="","",COUNTIF(入力シート!K21:'入力シート'!N21,"1"))</f>
        <v/>
      </c>
      <c r="G21" s="43" t="str">
        <f>IF(B21="","",COUNTIF(入力シート!O21:'入力シート'!R21,"1"))</f>
        <v/>
      </c>
      <c r="H21" s="43" t="str">
        <f>IF(B21="","",COUNTIF(入力シート!S21:'入力シート'!Z21,"1"))</f>
        <v/>
      </c>
      <c r="I21" s="43" t="str">
        <f>IF(B21="","",COUNTIF(入力シート!AA21:'入力シート'!AD21,"1"))</f>
        <v/>
      </c>
      <c r="J21" s="110" t="str">
        <f>IF(B21="","",COUNTIF(入力シート!AE21:'入力シート'!AH21,"1"))</f>
        <v/>
      </c>
      <c r="K21" s="26" t="str">
        <f t="shared" si="0"/>
        <v/>
      </c>
      <c r="L21" s="100"/>
      <c r="M21" s="101"/>
      <c r="N21" s="101"/>
      <c r="O21" s="101"/>
      <c r="P21" s="101"/>
      <c r="Q21" s="101"/>
      <c r="R21" s="102"/>
    </row>
    <row r="22" spans="1:18" x14ac:dyDescent="0.15">
      <c r="A22" s="125">
        <v>17</v>
      </c>
      <c r="B22" s="129" t="str">
        <f>IF(入力シート!B22="","",入力シート!B22)</f>
        <v/>
      </c>
      <c r="C22" s="74" t="str">
        <f>IF(B22="","",COUNTIF(入力シート!C22:'入力シート'!E22,"1"))</f>
        <v/>
      </c>
      <c r="D22" s="75" t="str">
        <f>IF(B22="","",COUNTIF(入力シート!F22:'入力シート'!J22,"1"))</f>
        <v/>
      </c>
      <c r="E22" s="16" t="str">
        <f t="shared" si="1"/>
        <v/>
      </c>
      <c r="F22" s="43" t="str">
        <f>IF(B22="","",COUNTIF(入力シート!K22:'入力シート'!N22,"1"))</f>
        <v/>
      </c>
      <c r="G22" s="43" t="str">
        <f>IF(B22="","",COUNTIF(入力シート!O22:'入力シート'!R22,"1"))</f>
        <v/>
      </c>
      <c r="H22" s="43" t="str">
        <f>IF(B22="","",COUNTIF(入力シート!S22:'入力シート'!Z22,"1"))</f>
        <v/>
      </c>
      <c r="I22" s="43" t="str">
        <f>IF(B22="","",COUNTIF(入力シート!AA22:'入力シート'!AD22,"1"))</f>
        <v/>
      </c>
      <c r="J22" s="110" t="str">
        <f>IF(B22="","",COUNTIF(入力シート!AE22:'入力シート'!AH22,"1"))</f>
        <v/>
      </c>
      <c r="K22" s="26" t="str">
        <f t="shared" si="0"/>
        <v/>
      </c>
      <c r="L22" s="100"/>
      <c r="M22" s="101"/>
      <c r="N22" s="101"/>
      <c r="O22" s="101"/>
      <c r="P22" s="101"/>
      <c r="Q22" s="101"/>
      <c r="R22" s="102"/>
    </row>
    <row r="23" spans="1:18" x14ac:dyDescent="0.15">
      <c r="A23" s="7">
        <v>18</v>
      </c>
      <c r="B23" s="129" t="str">
        <f>IF(入力シート!B23="","",入力シート!B23)</f>
        <v/>
      </c>
      <c r="C23" s="74" t="str">
        <f>IF(B23="","",COUNTIF(入力シート!C23:'入力シート'!E23,"1"))</f>
        <v/>
      </c>
      <c r="D23" s="75" t="str">
        <f>IF(B23="","",COUNTIF(入力シート!F23:'入力シート'!J23,"1"))</f>
        <v/>
      </c>
      <c r="E23" s="16" t="str">
        <f t="shared" si="1"/>
        <v/>
      </c>
      <c r="F23" s="43" t="str">
        <f>IF(B23="","",COUNTIF(入力シート!K23:'入力シート'!N23,"1"))</f>
        <v/>
      </c>
      <c r="G23" s="43" t="str">
        <f>IF(B23="","",COUNTIF(入力シート!O23:'入力シート'!R23,"1"))</f>
        <v/>
      </c>
      <c r="H23" s="43" t="str">
        <f>IF(B23="","",COUNTIF(入力シート!S23:'入力シート'!Z23,"1"))</f>
        <v/>
      </c>
      <c r="I23" s="43" t="str">
        <f>IF(B23="","",COUNTIF(入力シート!AA23:'入力シート'!AD23,"1"))</f>
        <v/>
      </c>
      <c r="J23" s="110" t="str">
        <f>IF(B23="","",COUNTIF(入力シート!AE23:'入力シート'!AH23,"1"))</f>
        <v/>
      </c>
      <c r="K23" s="26" t="str">
        <f t="shared" si="0"/>
        <v/>
      </c>
      <c r="L23" s="100"/>
      <c r="M23" s="101"/>
      <c r="N23" s="101"/>
      <c r="O23" s="101"/>
      <c r="P23" s="101"/>
      <c r="Q23" s="101"/>
      <c r="R23" s="102"/>
    </row>
    <row r="24" spans="1:18" x14ac:dyDescent="0.15">
      <c r="A24" s="7">
        <v>19</v>
      </c>
      <c r="B24" s="129" t="str">
        <f>IF(入力シート!B24="","",入力シート!B24)</f>
        <v/>
      </c>
      <c r="C24" s="74" t="str">
        <f>IF(B24="","",COUNTIF(入力シート!C24:'入力シート'!E24,"1"))</f>
        <v/>
      </c>
      <c r="D24" s="75" t="str">
        <f>IF(B24="","",COUNTIF(入力シート!F24:'入力シート'!J24,"1"))</f>
        <v/>
      </c>
      <c r="E24" s="16" t="str">
        <f t="shared" si="1"/>
        <v/>
      </c>
      <c r="F24" s="43" t="str">
        <f>IF(B24="","",COUNTIF(入力シート!K24:'入力シート'!N24,"1"))</f>
        <v/>
      </c>
      <c r="G24" s="43" t="str">
        <f>IF(B24="","",COUNTIF(入力シート!O24:'入力シート'!R24,"1"))</f>
        <v/>
      </c>
      <c r="H24" s="43" t="str">
        <f>IF(B24="","",COUNTIF(入力シート!S24:'入力シート'!Z24,"1"))</f>
        <v/>
      </c>
      <c r="I24" s="43" t="str">
        <f>IF(B24="","",COUNTIF(入力シート!AA24:'入力シート'!AD24,"1"))</f>
        <v/>
      </c>
      <c r="J24" s="110" t="str">
        <f>IF(B24="","",COUNTIF(入力シート!AE24:'入力シート'!AH24,"1"))</f>
        <v/>
      </c>
      <c r="K24" s="26" t="str">
        <f t="shared" si="0"/>
        <v/>
      </c>
      <c r="L24" s="100"/>
      <c r="M24" s="101"/>
      <c r="N24" s="101"/>
      <c r="O24" s="101"/>
      <c r="P24" s="101"/>
      <c r="Q24" s="101"/>
      <c r="R24" s="102"/>
    </row>
    <row r="25" spans="1:18" x14ac:dyDescent="0.15">
      <c r="A25" s="7">
        <v>20</v>
      </c>
      <c r="B25" s="129" t="str">
        <f>IF(入力シート!B25="","",入力シート!B25)</f>
        <v/>
      </c>
      <c r="C25" s="74" t="str">
        <f>IF(B25="","",COUNTIF(入力シート!C25:'入力シート'!E25,"1"))</f>
        <v/>
      </c>
      <c r="D25" s="75" t="str">
        <f>IF(B25="","",COUNTIF(入力シート!F25:'入力シート'!J25,"1"))</f>
        <v/>
      </c>
      <c r="E25" s="16" t="str">
        <f t="shared" si="1"/>
        <v/>
      </c>
      <c r="F25" s="43" t="str">
        <f>IF(B25="","",COUNTIF(入力シート!K25:'入力シート'!N25,"1"))</f>
        <v/>
      </c>
      <c r="G25" s="43" t="str">
        <f>IF(B25="","",COUNTIF(入力シート!O25:'入力シート'!R25,"1"))</f>
        <v/>
      </c>
      <c r="H25" s="43" t="str">
        <f>IF(B25="","",COUNTIF(入力シート!S25:'入力シート'!Z25,"1"))</f>
        <v/>
      </c>
      <c r="I25" s="43" t="str">
        <f>IF(B25="","",COUNTIF(入力シート!AA25:'入力シート'!AD25,"1"))</f>
        <v/>
      </c>
      <c r="J25" s="110" t="str">
        <f>IF(B25="","",COUNTIF(入力シート!AE25:'入力シート'!AH25,"1"))</f>
        <v/>
      </c>
      <c r="K25" s="26" t="str">
        <f t="shared" si="0"/>
        <v/>
      </c>
      <c r="L25" s="100"/>
      <c r="M25" s="101"/>
      <c r="N25" s="101"/>
      <c r="O25" s="101"/>
      <c r="P25" s="101"/>
      <c r="Q25" s="101"/>
      <c r="R25" s="102"/>
    </row>
    <row r="26" spans="1:18" x14ac:dyDescent="0.15">
      <c r="A26" s="7">
        <v>21</v>
      </c>
      <c r="B26" s="129" t="str">
        <f>IF(入力シート!B26="","",入力シート!B26)</f>
        <v/>
      </c>
      <c r="C26" s="74" t="str">
        <f>IF(B26="","",COUNTIF(入力シート!C26:'入力シート'!E26,"1"))</f>
        <v/>
      </c>
      <c r="D26" s="75" t="str">
        <f>IF(B26="","",COUNTIF(入力シート!F26:'入力シート'!J26,"1"))</f>
        <v/>
      </c>
      <c r="E26" s="16" t="str">
        <f t="shared" si="1"/>
        <v/>
      </c>
      <c r="F26" s="43" t="str">
        <f>IF(B26="","",COUNTIF(入力シート!K26:'入力シート'!N26,"1"))</f>
        <v/>
      </c>
      <c r="G26" s="43" t="str">
        <f>IF(B26="","",COUNTIF(入力シート!O26:'入力シート'!R26,"1"))</f>
        <v/>
      </c>
      <c r="H26" s="43" t="str">
        <f>IF(B26="","",COUNTIF(入力シート!S26:'入力シート'!Z26,"1"))</f>
        <v/>
      </c>
      <c r="I26" s="43" t="str">
        <f>IF(B26="","",COUNTIF(入力シート!AA26:'入力シート'!AD26,"1"))</f>
        <v/>
      </c>
      <c r="J26" s="110" t="str">
        <f>IF(B26="","",COUNTIF(入力シート!AE26:'入力シート'!AH26,"1"))</f>
        <v/>
      </c>
      <c r="K26" s="26" t="str">
        <f t="shared" si="0"/>
        <v/>
      </c>
      <c r="L26" s="100"/>
      <c r="M26" s="101"/>
      <c r="N26" s="101"/>
      <c r="O26" s="101"/>
      <c r="P26" s="101"/>
      <c r="Q26" s="101"/>
      <c r="R26" s="102"/>
    </row>
    <row r="27" spans="1:18" x14ac:dyDescent="0.15">
      <c r="A27" s="7">
        <v>22</v>
      </c>
      <c r="B27" s="129" t="str">
        <f>IF(入力シート!B27="","",入力シート!B27)</f>
        <v/>
      </c>
      <c r="C27" s="74" t="str">
        <f>IF(B27="","",COUNTIF(入力シート!C27:'入力シート'!E27,"1"))</f>
        <v/>
      </c>
      <c r="D27" s="75" t="str">
        <f>IF(B27="","",COUNTIF(入力シート!F27:'入力シート'!J27,"1"))</f>
        <v/>
      </c>
      <c r="E27" s="16" t="str">
        <f t="shared" si="1"/>
        <v/>
      </c>
      <c r="F27" s="43" t="str">
        <f>IF(B27="","",COUNTIF(入力シート!K27:'入力シート'!N27,"1"))</f>
        <v/>
      </c>
      <c r="G27" s="43" t="str">
        <f>IF(B27="","",COUNTIF(入力シート!O27:'入力シート'!R27,"1"))</f>
        <v/>
      </c>
      <c r="H27" s="43" t="str">
        <f>IF(B27="","",COUNTIF(入力シート!S27:'入力シート'!Z27,"1"))</f>
        <v/>
      </c>
      <c r="I27" s="43" t="str">
        <f>IF(B27="","",COUNTIF(入力シート!AA27:'入力シート'!AD27,"1"))</f>
        <v/>
      </c>
      <c r="J27" s="110" t="str">
        <f>IF(B27="","",COUNTIF(入力シート!AE27:'入力シート'!AH27,"1"))</f>
        <v/>
      </c>
      <c r="K27" s="26" t="str">
        <f t="shared" si="0"/>
        <v/>
      </c>
      <c r="L27" s="100"/>
      <c r="M27" s="101"/>
      <c r="N27" s="101"/>
      <c r="O27" s="101"/>
      <c r="P27" s="101"/>
      <c r="Q27" s="101"/>
      <c r="R27" s="102"/>
    </row>
    <row r="28" spans="1:18" x14ac:dyDescent="0.15">
      <c r="A28" s="7">
        <v>23</v>
      </c>
      <c r="B28" s="129" t="str">
        <f>IF(入力シート!B28="","",入力シート!B28)</f>
        <v/>
      </c>
      <c r="C28" s="74" t="str">
        <f>IF(B28="","",COUNTIF(入力シート!C28:'入力シート'!E28,"1"))</f>
        <v/>
      </c>
      <c r="D28" s="75" t="str">
        <f>IF(B28="","",COUNTIF(入力シート!F28:'入力シート'!J28,"1"))</f>
        <v/>
      </c>
      <c r="E28" s="16" t="str">
        <f t="shared" si="1"/>
        <v/>
      </c>
      <c r="F28" s="43" t="str">
        <f>IF(B28="","",COUNTIF(入力シート!K28:'入力シート'!N28,"1"))</f>
        <v/>
      </c>
      <c r="G28" s="43" t="str">
        <f>IF(B28="","",COUNTIF(入力シート!O28:'入力シート'!R28,"1"))</f>
        <v/>
      </c>
      <c r="H28" s="43" t="str">
        <f>IF(B28="","",COUNTIF(入力シート!S28:'入力シート'!Z28,"1"))</f>
        <v/>
      </c>
      <c r="I28" s="43" t="str">
        <f>IF(B28="","",COUNTIF(入力シート!AA28:'入力シート'!AD28,"1"))</f>
        <v/>
      </c>
      <c r="J28" s="110" t="str">
        <f>IF(B28="","",COUNTIF(入力シート!AE28:'入力シート'!AH28,"1"))</f>
        <v/>
      </c>
      <c r="K28" s="26" t="str">
        <f t="shared" si="0"/>
        <v/>
      </c>
      <c r="L28" s="100"/>
      <c r="M28" s="101"/>
      <c r="N28" s="101"/>
      <c r="O28" s="101"/>
      <c r="P28" s="101"/>
      <c r="Q28" s="101"/>
      <c r="R28" s="102"/>
    </row>
    <row r="29" spans="1:18" x14ac:dyDescent="0.15">
      <c r="A29" s="7">
        <v>24</v>
      </c>
      <c r="B29" s="129" t="str">
        <f>IF(入力シート!B29="","",入力シート!B29)</f>
        <v/>
      </c>
      <c r="C29" s="74" t="str">
        <f>IF(B29="","",COUNTIF(入力シート!C29:'入力シート'!E29,"1"))</f>
        <v/>
      </c>
      <c r="D29" s="75" t="str">
        <f>IF(B29="","",COUNTIF(入力シート!F29:'入力シート'!J29,"1"))</f>
        <v/>
      </c>
      <c r="E29" s="16" t="str">
        <f t="shared" si="1"/>
        <v/>
      </c>
      <c r="F29" s="43" t="str">
        <f>IF(B29="","",COUNTIF(入力シート!K29:'入力シート'!N29,"1"))</f>
        <v/>
      </c>
      <c r="G29" s="43" t="str">
        <f>IF(B29="","",COUNTIF(入力シート!O29:'入力シート'!R29,"1"))</f>
        <v/>
      </c>
      <c r="H29" s="43" t="str">
        <f>IF(B29="","",COUNTIF(入力シート!S29:'入力シート'!Z29,"1"))</f>
        <v/>
      </c>
      <c r="I29" s="43" t="str">
        <f>IF(B29="","",COUNTIF(入力シート!AA29:'入力シート'!AD29,"1"))</f>
        <v/>
      </c>
      <c r="J29" s="110" t="str">
        <f>IF(B29="","",COUNTIF(入力シート!AE29:'入力シート'!AH29,"1"))</f>
        <v/>
      </c>
      <c r="K29" s="26" t="str">
        <f t="shared" si="0"/>
        <v/>
      </c>
      <c r="L29" s="100"/>
      <c r="M29" s="101"/>
      <c r="N29" s="101"/>
      <c r="O29" s="101"/>
      <c r="P29" s="101"/>
      <c r="Q29" s="101"/>
      <c r="R29" s="102"/>
    </row>
    <row r="30" spans="1:18" x14ac:dyDescent="0.15">
      <c r="A30" s="7">
        <v>25</v>
      </c>
      <c r="B30" s="129" t="str">
        <f>IF(入力シート!B30="","",入力シート!B30)</f>
        <v/>
      </c>
      <c r="C30" s="74" t="str">
        <f>IF(B30="","",COUNTIF(入力シート!C30:'入力シート'!E30,"1"))</f>
        <v/>
      </c>
      <c r="D30" s="75" t="str">
        <f>IF(B30="","",COUNTIF(入力シート!F30:'入力シート'!J30,"1"))</f>
        <v/>
      </c>
      <c r="E30" s="16" t="str">
        <f t="shared" si="1"/>
        <v/>
      </c>
      <c r="F30" s="43" t="str">
        <f>IF(B30="","",COUNTIF(入力シート!K30:'入力シート'!N30,"1"))</f>
        <v/>
      </c>
      <c r="G30" s="43" t="str">
        <f>IF(B30="","",COUNTIF(入力シート!O30:'入力シート'!R30,"1"))</f>
        <v/>
      </c>
      <c r="H30" s="43" t="str">
        <f>IF(B30="","",COUNTIF(入力シート!S30:'入力シート'!Z30,"1"))</f>
        <v/>
      </c>
      <c r="I30" s="43" t="str">
        <f>IF(B30="","",COUNTIF(入力シート!AA30:'入力シート'!AD30,"1"))</f>
        <v/>
      </c>
      <c r="J30" s="110" t="str">
        <f>IF(B30="","",COUNTIF(入力シート!AE30:'入力シート'!AH30,"1"))</f>
        <v/>
      </c>
      <c r="K30" s="26" t="str">
        <f t="shared" si="0"/>
        <v/>
      </c>
      <c r="L30" s="100"/>
      <c r="M30" s="101"/>
      <c r="N30" s="101"/>
      <c r="O30" s="101"/>
      <c r="P30" s="101"/>
      <c r="Q30" s="101"/>
      <c r="R30" s="102"/>
    </row>
    <row r="31" spans="1:18" x14ac:dyDescent="0.15">
      <c r="A31" s="7">
        <v>26</v>
      </c>
      <c r="B31" s="129" t="str">
        <f>IF(入力シート!B31="","",入力シート!B31)</f>
        <v/>
      </c>
      <c r="C31" s="74" t="str">
        <f>IF(B31="","",COUNTIF(入力シート!C31:'入力シート'!E31,"1"))</f>
        <v/>
      </c>
      <c r="D31" s="75" t="str">
        <f>IF(B31="","",COUNTIF(入力シート!F31:'入力シート'!J31,"1"))</f>
        <v/>
      </c>
      <c r="E31" s="16" t="str">
        <f t="shared" si="1"/>
        <v/>
      </c>
      <c r="F31" s="43" t="str">
        <f>IF(B31="","",COUNTIF(入力シート!K31:'入力シート'!N31,"1"))</f>
        <v/>
      </c>
      <c r="G31" s="43" t="str">
        <f>IF(B31="","",COUNTIF(入力シート!O31:'入力シート'!R31,"1"))</f>
        <v/>
      </c>
      <c r="H31" s="43" t="str">
        <f>IF(B31="","",COUNTIF(入力シート!S31:'入力シート'!Z31,"1"))</f>
        <v/>
      </c>
      <c r="I31" s="43" t="str">
        <f>IF(B31="","",COUNTIF(入力シート!AA31:'入力シート'!AD31,"1"))</f>
        <v/>
      </c>
      <c r="J31" s="110" t="str">
        <f>IF(B31="","",COUNTIF(入力シート!AE31:'入力シート'!AH31,"1"))</f>
        <v/>
      </c>
      <c r="K31" s="26" t="str">
        <f t="shared" si="0"/>
        <v/>
      </c>
      <c r="L31" s="100"/>
      <c r="M31" s="101"/>
      <c r="N31" s="101"/>
      <c r="O31" s="101"/>
      <c r="P31" s="101"/>
      <c r="Q31" s="101"/>
      <c r="R31" s="102"/>
    </row>
    <row r="32" spans="1:18" x14ac:dyDescent="0.15">
      <c r="A32" s="7">
        <v>27</v>
      </c>
      <c r="B32" s="129" t="str">
        <f>IF(入力シート!B32="","",入力シート!B32)</f>
        <v/>
      </c>
      <c r="C32" s="74" t="str">
        <f>IF(B32="","",COUNTIF(入力シート!C32:'入力シート'!E32,"1"))</f>
        <v/>
      </c>
      <c r="D32" s="75" t="str">
        <f>IF(B32="","",COUNTIF(入力シート!F32:'入力シート'!J32,"1"))</f>
        <v/>
      </c>
      <c r="E32" s="16" t="str">
        <f t="shared" si="1"/>
        <v/>
      </c>
      <c r="F32" s="43" t="str">
        <f>IF(B32="","",COUNTIF(入力シート!K32:'入力シート'!N32,"1"))</f>
        <v/>
      </c>
      <c r="G32" s="43" t="str">
        <f>IF(B32="","",COUNTIF(入力シート!O32:'入力シート'!R32,"1"))</f>
        <v/>
      </c>
      <c r="H32" s="43" t="str">
        <f>IF(B32="","",COUNTIF(入力シート!S32:'入力シート'!Z32,"1"))</f>
        <v/>
      </c>
      <c r="I32" s="43" t="str">
        <f>IF(B32="","",COUNTIF(入力シート!AA32:'入力シート'!AD32,"1"))</f>
        <v/>
      </c>
      <c r="J32" s="110" t="str">
        <f>IF(B32="","",COUNTIF(入力シート!AE32:'入力シート'!AH32,"1"))</f>
        <v/>
      </c>
      <c r="K32" s="26" t="str">
        <f t="shared" si="0"/>
        <v/>
      </c>
      <c r="L32" s="100"/>
      <c r="M32" s="101"/>
      <c r="N32" s="101"/>
      <c r="O32" s="101"/>
      <c r="P32" s="101"/>
      <c r="Q32" s="101"/>
      <c r="R32" s="102"/>
    </row>
    <row r="33" spans="1:18" x14ac:dyDescent="0.15">
      <c r="A33" s="7">
        <v>28</v>
      </c>
      <c r="B33" s="129" t="str">
        <f>IF(入力シート!B33="","",入力シート!B33)</f>
        <v/>
      </c>
      <c r="C33" s="74" t="str">
        <f>IF(B33="","",COUNTIF(入力シート!C33:'入力シート'!E33,"1"))</f>
        <v/>
      </c>
      <c r="D33" s="75" t="str">
        <f>IF(B33="","",COUNTIF(入力シート!F33:'入力シート'!J33,"1"))</f>
        <v/>
      </c>
      <c r="E33" s="16" t="str">
        <f t="shared" si="1"/>
        <v/>
      </c>
      <c r="F33" s="43" t="str">
        <f>IF(B33="","",COUNTIF(入力シート!K33:'入力シート'!N33,"1"))</f>
        <v/>
      </c>
      <c r="G33" s="43" t="str">
        <f>IF(B33="","",COUNTIF(入力シート!O33:'入力シート'!R33,"1"))</f>
        <v/>
      </c>
      <c r="H33" s="43" t="str">
        <f>IF(B33="","",COUNTIF(入力シート!S33:'入力シート'!Z33,"1"))</f>
        <v/>
      </c>
      <c r="I33" s="43" t="str">
        <f>IF(B33="","",COUNTIF(入力シート!AA33:'入力シート'!AD33,"1"))</f>
        <v/>
      </c>
      <c r="J33" s="110" t="str">
        <f>IF(B33="","",COUNTIF(入力シート!AE33:'入力シート'!AH33,"1"))</f>
        <v/>
      </c>
      <c r="K33" s="26" t="str">
        <f t="shared" si="0"/>
        <v/>
      </c>
      <c r="L33" s="100"/>
      <c r="M33" s="101"/>
      <c r="N33" s="101"/>
      <c r="O33" s="101"/>
      <c r="P33" s="101"/>
      <c r="Q33" s="101"/>
      <c r="R33" s="102"/>
    </row>
    <row r="34" spans="1:18" x14ac:dyDescent="0.15">
      <c r="A34" s="7">
        <v>29</v>
      </c>
      <c r="B34" s="129" t="str">
        <f>IF(入力シート!B34="","",入力シート!B34)</f>
        <v/>
      </c>
      <c r="C34" s="74" t="str">
        <f>IF(B34="","",COUNTIF(入力シート!C34:'入力シート'!E34,"1"))</f>
        <v/>
      </c>
      <c r="D34" s="75" t="str">
        <f>IF(B34="","",COUNTIF(入力シート!F34:'入力シート'!J34,"1"))</f>
        <v/>
      </c>
      <c r="E34" s="16" t="str">
        <f t="shared" si="1"/>
        <v/>
      </c>
      <c r="F34" s="43" t="str">
        <f>IF(B34="","",COUNTIF(入力シート!K34:'入力シート'!N34,"1"))</f>
        <v/>
      </c>
      <c r="G34" s="43" t="str">
        <f>IF(B34="","",COUNTIF(入力シート!O34:'入力シート'!R34,"1"))</f>
        <v/>
      </c>
      <c r="H34" s="43" t="str">
        <f>IF(B34="","",COUNTIF(入力シート!S34:'入力シート'!Z34,"1"))</f>
        <v/>
      </c>
      <c r="I34" s="43" t="str">
        <f>IF(B34="","",COUNTIF(入力シート!AA34:'入力シート'!AD34,"1"))</f>
        <v/>
      </c>
      <c r="J34" s="110" t="str">
        <f>IF(B34="","",COUNTIF(入力シート!AE34:'入力シート'!AH34,"1"))</f>
        <v/>
      </c>
      <c r="K34" s="26" t="str">
        <f t="shared" si="0"/>
        <v/>
      </c>
      <c r="L34" s="103"/>
      <c r="M34" s="101"/>
      <c r="N34" s="101"/>
      <c r="O34" s="101"/>
      <c r="P34" s="101"/>
      <c r="Q34" s="101"/>
      <c r="R34" s="102"/>
    </row>
    <row r="35" spans="1:18" x14ac:dyDescent="0.15">
      <c r="A35" s="7">
        <v>30</v>
      </c>
      <c r="B35" s="129" t="str">
        <f>IF(入力シート!B35="","",入力シート!B35)</f>
        <v/>
      </c>
      <c r="C35" s="74" t="str">
        <f>IF(B35="","",COUNTIF(入力シート!C35:'入力シート'!E35,"1"))</f>
        <v/>
      </c>
      <c r="D35" s="75" t="str">
        <f>IF(B35="","",COUNTIF(入力シート!F35:'入力シート'!J35,"1"))</f>
        <v/>
      </c>
      <c r="E35" s="16" t="str">
        <f t="shared" si="1"/>
        <v/>
      </c>
      <c r="F35" s="43" t="str">
        <f>IF(B35="","",COUNTIF(入力シート!K35:'入力シート'!N35,"1"))</f>
        <v/>
      </c>
      <c r="G35" s="43" t="str">
        <f>IF(B35="","",COUNTIF(入力シート!O35:'入力シート'!R35,"1"))</f>
        <v/>
      </c>
      <c r="H35" s="43" t="str">
        <f>IF(B35="","",COUNTIF(入力シート!S35:'入力シート'!Z35,"1"))</f>
        <v/>
      </c>
      <c r="I35" s="43" t="str">
        <f>IF(B35="","",COUNTIF(入力シート!AA35:'入力シート'!AD35,"1"))</f>
        <v/>
      </c>
      <c r="J35" s="110" t="str">
        <f>IF(B35="","",COUNTIF(入力シート!AE35:'入力シート'!AH35,"1"))</f>
        <v/>
      </c>
      <c r="K35" s="26" t="str">
        <f t="shared" si="0"/>
        <v/>
      </c>
      <c r="L35" s="100"/>
      <c r="M35" s="101"/>
      <c r="N35" s="101"/>
      <c r="O35" s="101"/>
      <c r="P35" s="101"/>
      <c r="Q35" s="101"/>
      <c r="R35" s="102"/>
    </row>
    <row r="36" spans="1:18" x14ac:dyDescent="0.15">
      <c r="A36" s="7">
        <v>31</v>
      </c>
      <c r="B36" s="129" t="str">
        <f>IF(入力シート!B36="","",入力シート!B36)</f>
        <v/>
      </c>
      <c r="C36" s="74" t="str">
        <f>IF(B36="","",COUNTIF(入力シート!C36:'入力シート'!E36,"1"))</f>
        <v/>
      </c>
      <c r="D36" s="75" t="str">
        <f>IF(B36="","",COUNTIF(入力シート!F36:'入力シート'!J36,"1"))</f>
        <v/>
      </c>
      <c r="E36" s="16" t="str">
        <f t="shared" si="1"/>
        <v/>
      </c>
      <c r="F36" s="43" t="str">
        <f>IF(B36="","",COUNTIF(入力シート!K36:'入力シート'!N36,"1"))</f>
        <v/>
      </c>
      <c r="G36" s="43" t="str">
        <f>IF(B36="","",COUNTIF(入力シート!O36:'入力シート'!R36,"1"))</f>
        <v/>
      </c>
      <c r="H36" s="43" t="str">
        <f>IF(B36="","",COUNTIF(入力シート!S36:'入力シート'!Z36,"1"))</f>
        <v/>
      </c>
      <c r="I36" s="43" t="str">
        <f>IF(B36="","",COUNTIF(入力シート!AA36:'入力シート'!AD36,"1"))</f>
        <v/>
      </c>
      <c r="J36" s="110" t="str">
        <f>IF(B36="","",COUNTIF(入力シート!AE36:'入力シート'!AH36,"1"))</f>
        <v/>
      </c>
      <c r="K36" s="26" t="str">
        <f t="shared" si="0"/>
        <v/>
      </c>
      <c r="L36" s="100"/>
      <c r="M36" s="101"/>
      <c r="N36" s="101"/>
      <c r="O36" s="101"/>
      <c r="P36" s="101"/>
      <c r="Q36" s="101"/>
      <c r="R36" s="102"/>
    </row>
    <row r="37" spans="1:18" x14ac:dyDescent="0.15">
      <c r="A37" s="7">
        <v>32</v>
      </c>
      <c r="B37" s="129" t="str">
        <f>IF(入力シート!B37="","",入力シート!B37)</f>
        <v/>
      </c>
      <c r="C37" s="74" t="str">
        <f>IF(B37="","",COUNTIF(入力シート!C37:'入力シート'!E37,"1"))</f>
        <v/>
      </c>
      <c r="D37" s="75" t="str">
        <f>IF(B37="","",COUNTIF(入力シート!F37:'入力シート'!J37,"1"))</f>
        <v/>
      </c>
      <c r="E37" s="16" t="str">
        <f t="shared" si="1"/>
        <v/>
      </c>
      <c r="F37" s="43" t="str">
        <f>IF(B37="","",COUNTIF(入力シート!K37:'入力シート'!N37,"1"))</f>
        <v/>
      </c>
      <c r="G37" s="43" t="str">
        <f>IF(B37="","",COUNTIF(入力シート!O37:'入力シート'!R37,"1"))</f>
        <v/>
      </c>
      <c r="H37" s="43" t="str">
        <f>IF(B37="","",COUNTIF(入力シート!S37:'入力シート'!Z37,"1"))</f>
        <v/>
      </c>
      <c r="I37" s="43" t="str">
        <f>IF(B37="","",COUNTIF(入力シート!AA37:'入力シート'!AD37,"1"))</f>
        <v/>
      </c>
      <c r="J37" s="110" t="str">
        <f>IF(B37="","",COUNTIF(入力シート!AE37:'入力シート'!AH37,"1"))</f>
        <v/>
      </c>
      <c r="K37" s="26" t="str">
        <f t="shared" si="0"/>
        <v/>
      </c>
      <c r="L37" s="100"/>
      <c r="M37" s="101"/>
      <c r="N37" s="101"/>
      <c r="O37" s="101"/>
      <c r="P37" s="101"/>
      <c r="Q37" s="101"/>
      <c r="R37" s="102"/>
    </row>
    <row r="38" spans="1:18" x14ac:dyDescent="0.15">
      <c r="A38" s="7">
        <v>33</v>
      </c>
      <c r="B38" s="129" t="str">
        <f>IF(入力シート!B38="","",入力シート!B38)</f>
        <v/>
      </c>
      <c r="C38" s="74" t="str">
        <f>IF(B38="","",COUNTIF(入力シート!C38:'入力シート'!E38,"1"))</f>
        <v/>
      </c>
      <c r="D38" s="75" t="str">
        <f>IF(B38="","",COUNTIF(入力シート!F38:'入力シート'!J38,"1"))</f>
        <v/>
      </c>
      <c r="E38" s="16" t="str">
        <f t="shared" si="1"/>
        <v/>
      </c>
      <c r="F38" s="43" t="str">
        <f>IF(B38="","",COUNTIF(入力シート!K38:'入力シート'!N38,"1"))</f>
        <v/>
      </c>
      <c r="G38" s="43" t="str">
        <f>IF(B38="","",COUNTIF(入力シート!O38:'入力シート'!R38,"1"))</f>
        <v/>
      </c>
      <c r="H38" s="43" t="str">
        <f>IF(B38="","",COUNTIF(入力シート!S38:'入力シート'!Z38,"1"))</f>
        <v/>
      </c>
      <c r="I38" s="43" t="str">
        <f>IF(B38="","",COUNTIF(入力シート!AA38:'入力シート'!AD38,"1"))</f>
        <v/>
      </c>
      <c r="J38" s="110" t="str">
        <f>IF(B38="","",COUNTIF(入力シート!AE38:'入力シート'!AH38,"1"))</f>
        <v/>
      </c>
      <c r="K38" s="26" t="str">
        <f t="shared" si="0"/>
        <v/>
      </c>
      <c r="L38" s="100"/>
      <c r="M38" s="101"/>
      <c r="N38" s="101"/>
      <c r="O38" s="101"/>
      <c r="P38" s="101"/>
      <c r="Q38" s="101"/>
      <c r="R38" s="102"/>
    </row>
    <row r="39" spans="1:18" x14ac:dyDescent="0.15">
      <c r="A39" s="7">
        <v>34</v>
      </c>
      <c r="B39" s="129" t="str">
        <f>IF(入力シート!B39="","",入力シート!B39)</f>
        <v/>
      </c>
      <c r="C39" s="74" t="str">
        <f>IF(B39="","",COUNTIF(入力シート!C39:'入力シート'!E39,"1"))</f>
        <v/>
      </c>
      <c r="D39" s="75" t="str">
        <f>IF(B39="","",COUNTIF(入力シート!F39:'入力シート'!J39,"1"))</f>
        <v/>
      </c>
      <c r="E39" s="16" t="str">
        <f t="shared" si="1"/>
        <v/>
      </c>
      <c r="F39" s="43" t="str">
        <f>IF(B39="","",COUNTIF(入力シート!K39:'入力シート'!N39,"1"))</f>
        <v/>
      </c>
      <c r="G39" s="43" t="str">
        <f>IF(B39="","",COUNTIF(入力シート!O39:'入力シート'!R39,"1"))</f>
        <v/>
      </c>
      <c r="H39" s="43" t="str">
        <f>IF(B39="","",COUNTIF(入力シート!S39:'入力シート'!Z39,"1"))</f>
        <v/>
      </c>
      <c r="I39" s="43" t="str">
        <f>IF(B39="","",COUNTIF(入力シート!AA39:'入力シート'!AD39,"1"))</f>
        <v/>
      </c>
      <c r="J39" s="110" t="str">
        <f>IF(B39="","",COUNTIF(入力シート!AE39:'入力シート'!AH39,"1"))</f>
        <v/>
      </c>
      <c r="K39" s="26" t="str">
        <f t="shared" si="0"/>
        <v/>
      </c>
      <c r="L39" s="100"/>
      <c r="M39" s="101"/>
      <c r="N39" s="101"/>
      <c r="O39" s="101"/>
      <c r="P39" s="101"/>
      <c r="Q39" s="101"/>
      <c r="R39" s="102"/>
    </row>
    <row r="40" spans="1:18" x14ac:dyDescent="0.15">
      <c r="A40" s="7">
        <v>35</v>
      </c>
      <c r="B40" s="129" t="str">
        <f>IF(入力シート!B40="","",入力シート!B40)</f>
        <v/>
      </c>
      <c r="C40" s="74" t="str">
        <f>IF(B40="","",COUNTIF(入力シート!C40:'入力シート'!E40,"1"))</f>
        <v/>
      </c>
      <c r="D40" s="75" t="str">
        <f>IF(B40="","",COUNTIF(入力シート!F40:'入力シート'!J40,"1"))</f>
        <v/>
      </c>
      <c r="E40" s="16" t="str">
        <f t="shared" si="1"/>
        <v/>
      </c>
      <c r="F40" s="43" t="str">
        <f>IF(B40="","",COUNTIF(入力シート!K40:'入力シート'!N40,"1"))</f>
        <v/>
      </c>
      <c r="G40" s="43" t="str">
        <f>IF(B40="","",COUNTIF(入力シート!O40:'入力シート'!R40,"1"))</f>
        <v/>
      </c>
      <c r="H40" s="43" t="str">
        <f>IF(B40="","",COUNTIF(入力シート!S40:'入力シート'!Z40,"1"))</f>
        <v/>
      </c>
      <c r="I40" s="43" t="str">
        <f>IF(B40="","",COUNTIF(入力シート!AA40:'入力シート'!AD40,"1"))</f>
        <v/>
      </c>
      <c r="J40" s="110" t="str">
        <f>IF(B40="","",COUNTIF(入力シート!AE40:'入力シート'!AH40,"1"))</f>
        <v/>
      </c>
      <c r="K40" s="26" t="str">
        <f t="shared" si="0"/>
        <v/>
      </c>
      <c r="L40" s="100"/>
      <c r="M40" s="101"/>
      <c r="N40" s="101"/>
      <c r="O40" s="101"/>
      <c r="P40" s="101"/>
      <c r="Q40" s="101"/>
      <c r="R40" s="102"/>
    </row>
    <row r="41" spans="1:18" x14ac:dyDescent="0.15">
      <c r="A41" s="7">
        <v>36</v>
      </c>
      <c r="B41" s="129" t="str">
        <f>IF(入力シート!B41="","",入力シート!B41)</f>
        <v/>
      </c>
      <c r="C41" s="74" t="str">
        <f>IF(B41="","",COUNTIF(入力シート!C41:'入力シート'!E41,"1"))</f>
        <v/>
      </c>
      <c r="D41" s="75" t="str">
        <f>IF(B41="","",COUNTIF(入力シート!F41:'入力シート'!J41,"1"))</f>
        <v/>
      </c>
      <c r="E41" s="16" t="str">
        <f t="shared" si="1"/>
        <v/>
      </c>
      <c r="F41" s="43" t="str">
        <f>IF(B41="","",COUNTIF(入力シート!K41:'入力シート'!N41,"1"))</f>
        <v/>
      </c>
      <c r="G41" s="43" t="str">
        <f>IF(B41="","",COUNTIF(入力シート!O41:'入力シート'!R41,"1"))</f>
        <v/>
      </c>
      <c r="H41" s="43" t="str">
        <f>IF(B41="","",COUNTIF(入力シート!S41:'入力シート'!Z41,"1"))</f>
        <v/>
      </c>
      <c r="I41" s="43" t="str">
        <f>IF(B41="","",COUNTIF(入力シート!AA41:'入力シート'!AD41,"1"))</f>
        <v/>
      </c>
      <c r="J41" s="110" t="str">
        <f>IF(B41="","",COUNTIF(入力シート!AE41:'入力シート'!AH41,"1"))</f>
        <v/>
      </c>
      <c r="K41" s="26" t="str">
        <f t="shared" si="0"/>
        <v/>
      </c>
      <c r="L41" s="100"/>
      <c r="M41" s="101"/>
      <c r="N41" s="101"/>
      <c r="O41" s="101"/>
      <c r="P41" s="101"/>
      <c r="Q41" s="101"/>
      <c r="R41" s="102"/>
    </row>
    <row r="42" spans="1:18" x14ac:dyDescent="0.15">
      <c r="A42" s="7">
        <v>37</v>
      </c>
      <c r="B42" s="129" t="str">
        <f>IF(入力シート!B42="","",入力シート!B42)</f>
        <v/>
      </c>
      <c r="C42" s="74" t="str">
        <f>IF(B42="","",COUNTIF(入力シート!C42:'入力シート'!E42,"1"))</f>
        <v/>
      </c>
      <c r="D42" s="75" t="str">
        <f>IF(B42="","",COUNTIF(入力シート!F42:'入力シート'!J42,"1"))</f>
        <v/>
      </c>
      <c r="E42" s="16" t="str">
        <f t="shared" si="1"/>
        <v/>
      </c>
      <c r="F42" s="43" t="str">
        <f>IF(B42="","",COUNTIF(入力シート!K42:'入力シート'!N42,"1"))</f>
        <v/>
      </c>
      <c r="G42" s="43" t="str">
        <f>IF(B42="","",COUNTIF(入力シート!O42:'入力シート'!R42,"1"))</f>
        <v/>
      </c>
      <c r="H42" s="43" t="str">
        <f>IF(B42="","",COUNTIF(入力シート!S42:'入力シート'!Z42,"1"))</f>
        <v/>
      </c>
      <c r="I42" s="43" t="str">
        <f>IF(B42="","",COUNTIF(入力シート!AA42:'入力シート'!AD42,"1"))</f>
        <v/>
      </c>
      <c r="J42" s="110" t="str">
        <f>IF(B42="","",COUNTIF(入力シート!AE42:'入力シート'!AH42,"1"))</f>
        <v/>
      </c>
      <c r="K42" s="29" t="str">
        <f t="shared" si="0"/>
        <v/>
      </c>
      <c r="L42" s="100"/>
      <c r="M42" s="101"/>
      <c r="N42" s="101"/>
      <c r="O42" s="101"/>
      <c r="P42" s="101"/>
      <c r="Q42" s="101"/>
      <c r="R42" s="102"/>
    </row>
    <row r="43" spans="1:18" x14ac:dyDescent="0.15">
      <c r="A43" s="7">
        <v>38</v>
      </c>
      <c r="B43" s="129" t="str">
        <f>IF(入力シート!B43="","",入力シート!B43)</f>
        <v/>
      </c>
      <c r="C43" s="74" t="str">
        <f>IF(B43="","",COUNTIF(入力シート!C43:'入力シート'!E43,"1"))</f>
        <v/>
      </c>
      <c r="D43" s="75" t="str">
        <f>IF(B43="","",COUNTIF(入力シート!F43:'入力シート'!J43,"1"))</f>
        <v/>
      </c>
      <c r="E43" s="16" t="str">
        <f t="shared" si="1"/>
        <v/>
      </c>
      <c r="F43" s="43" t="str">
        <f>IF(B43="","",COUNTIF(入力シート!K43:'入力シート'!N43,"1"))</f>
        <v/>
      </c>
      <c r="G43" s="43" t="str">
        <f>IF(B43="","",COUNTIF(入力シート!O43:'入力シート'!R43,"1"))</f>
        <v/>
      </c>
      <c r="H43" s="43" t="str">
        <f>IF(B43="","",COUNTIF(入力シート!S43:'入力シート'!Z43,"1"))</f>
        <v/>
      </c>
      <c r="I43" s="43" t="str">
        <f>IF(B43="","",COUNTIF(入力シート!AA43:'入力シート'!AD43,"1"))</f>
        <v/>
      </c>
      <c r="J43" s="110" t="str">
        <f>IF(B43="","",COUNTIF(入力シート!AE43:'入力シート'!AH43,"1"))</f>
        <v/>
      </c>
      <c r="K43" s="26" t="str">
        <f t="shared" si="0"/>
        <v/>
      </c>
      <c r="L43" s="100"/>
      <c r="M43" s="101"/>
      <c r="N43" s="101"/>
      <c r="O43" s="101"/>
      <c r="P43" s="101"/>
      <c r="Q43" s="101"/>
      <c r="R43" s="102"/>
    </row>
    <row r="44" spans="1:18" x14ac:dyDescent="0.15">
      <c r="A44" s="7">
        <v>39</v>
      </c>
      <c r="B44" s="129" t="str">
        <f>IF(入力シート!B44="","",入力シート!B44)</f>
        <v/>
      </c>
      <c r="C44" s="74" t="str">
        <f>IF(B44="","",COUNTIF(入力シート!C44:'入力シート'!E44,"1"))</f>
        <v/>
      </c>
      <c r="D44" s="75" t="str">
        <f>IF(B44="","",COUNTIF(入力シート!F44:'入力シート'!J44,"1"))</f>
        <v/>
      </c>
      <c r="E44" s="16" t="str">
        <f t="shared" si="1"/>
        <v/>
      </c>
      <c r="F44" s="43" t="str">
        <f>IF(B44="","",COUNTIF(入力シート!K44:'入力シート'!N44,"1"))</f>
        <v/>
      </c>
      <c r="G44" s="43" t="str">
        <f>IF(B44="","",COUNTIF(入力シート!O44:'入力シート'!R44,"1"))</f>
        <v/>
      </c>
      <c r="H44" s="43" t="str">
        <f>IF(B44="","",COUNTIF(入力シート!S44:'入力シート'!Z44,"1"))</f>
        <v/>
      </c>
      <c r="I44" s="43" t="str">
        <f>IF(B44="","",COUNTIF(入力シート!AA44:'入力シート'!AD44,"1"))</f>
        <v/>
      </c>
      <c r="J44" s="110" t="str">
        <f>IF(B44="","",COUNTIF(入力シート!AE44:'入力シート'!AH44,"1"))</f>
        <v/>
      </c>
      <c r="K44" s="26" t="str">
        <f t="shared" si="0"/>
        <v/>
      </c>
      <c r="L44" s="100"/>
      <c r="M44" s="101"/>
      <c r="N44" s="101"/>
      <c r="O44" s="101"/>
      <c r="P44" s="101"/>
      <c r="Q44" s="101"/>
      <c r="R44" s="102"/>
    </row>
    <row r="45" spans="1:18" ht="14.25" thickBot="1" x14ac:dyDescent="0.2">
      <c r="A45" s="15">
        <v>40</v>
      </c>
      <c r="B45" s="130" t="str">
        <f>IF(入力シート!B45="","",入力シート!B45)</f>
        <v/>
      </c>
      <c r="C45" s="76" t="str">
        <f>IF(B45="","",COUNTIF(入力シート!C45:'入力シート'!E45,"1"))</f>
        <v/>
      </c>
      <c r="D45" s="77" t="str">
        <f>IF(B45="","",COUNTIF(入力シート!F45:'入力シート'!J45,"1"))</f>
        <v/>
      </c>
      <c r="E45" s="21" t="str">
        <f t="shared" si="1"/>
        <v/>
      </c>
      <c r="F45" s="44" t="str">
        <f>IF(B45="","",COUNTIF(入力シート!K45:'入力シート'!N45,"1"))</f>
        <v/>
      </c>
      <c r="G45" s="44" t="str">
        <f>IF(B45="","",COUNTIF(入力シート!O45:'入力シート'!R45,"1"))</f>
        <v/>
      </c>
      <c r="H45" s="44" t="str">
        <f>IF(B45="","",COUNTIF(入力シート!S45:'入力シート'!Z45,"1"))</f>
        <v/>
      </c>
      <c r="I45" s="44" t="str">
        <f>IF(B45="","",COUNTIF(入力シート!AA45:'入力シート'!AD45,"1"))</f>
        <v/>
      </c>
      <c r="J45" s="119" t="str">
        <f>IF(B45="","",COUNTIF(入力シート!AE45:'入力シート'!AH45,"1"))</f>
        <v/>
      </c>
      <c r="K45" s="26" t="str">
        <f t="shared" si="0"/>
        <v/>
      </c>
      <c r="L45" s="124"/>
      <c r="M45" s="104"/>
      <c r="N45" s="104"/>
      <c r="O45" s="104"/>
      <c r="P45" s="104"/>
      <c r="Q45" s="104"/>
      <c r="R45" s="105"/>
    </row>
    <row r="46" spans="1:18" ht="13.5" customHeight="1" x14ac:dyDescent="0.15">
      <c r="A46" s="227" t="s">
        <v>27</v>
      </c>
      <c r="B46" s="228"/>
      <c r="C46" s="34">
        <f>SUM(C6:C45)</f>
        <v>0</v>
      </c>
      <c r="D46" s="35">
        <f t="shared" ref="D46:J46" si="2">SUM(D6:D45)</f>
        <v>0</v>
      </c>
      <c r="E46" s="36">
        <f>SUM(E6:E45)</f>
        <v>0</v>
      </c>
      <c r="F46" s="45">
        <f t="shared" si="2"/>
        <v>0</v>
      </c>
      <c r="G46" s="45">
        <f>SUM(G6:G45)</f>
        <v>0</v>
      </c>
      <c r="H46" s="45">
        <f>SUM(H6:H45)</f>
        <v>0</v>
      </c>
      <c r="I46" s="45">
        <f t="shared" si="2"/>
        <v>0</v>
      </c>
      <c r="J46" s="120">
        <f t="shared" si="2"/>
        <v>0</v>
      </c>
      <c r="K46" s="65" t="str">
        <f>IF(B46="","",SUM(C46:J46))</f>
        <v/>
      </c>
      <c r="L46" s="229" t="s">
        <v>28</v>
      </c>
      <c r="M46" s="231" t="s">
        <v>29</v>
      </c>
      <c r="N46" s="122"/>
      <c r="O46" s="123"/>
      <c r="P46" s="123"/>
      <c r="Q46" s="123"/>
      <c r="R46" s="123"/>
    </row>
    <row r="47" spans="1:18" x14ac:dyDescent="0.15">
      <c r="A47" s="170" t="s">
        <v>77</v>
      </c>
      <c r="B47" s="233"/>
      <c r="C47" s="5" t="e">
        <f>IF(COUNTA(C6:C45)=0,"",C46/((40-COUNTBLANK(C6:C45))*3))</f>
        <v>#DIV/0!</v>
      </c>
      <c r="D47" s="4" t="e">
        <f>IF(COUNTA(D6:D45)=0,"",D46/((40-COUNTBLANK(D6:D45))*5))</f>
        <v>#DIV/0!</v>
      </c>
      <c r="E47" s="6"/>
      <c r="F47" s="46" t="e">
        <f>IF(COUNTA(F6:F45)=0,"",F46/((40-COUNTBLANK(F6:F45))*4))</f>
        <v>#DIV/0!</v>
      </c>
      <c r="G47" s="46" t="e">
        <f>IF(COUNTA(G6:G45)=0,"",G46/((40-COUNTBLANK(G6:G45))*4))</f>
        <v>#DIV/0!</v>
      </c>
      <c r="H47" s="46" t="e">
        <f>IF(COUNTA(H6:H45)=0,"",H46/((40-COUNTBLANK(H6:H45))*8))</f>
        <v>#DIV/0!</v>
      </c>
      <c r="I47" s="46" t="e">
        <f>IF(COUNTA(I6:I45)=0,"",I46/((40-COUNTBLANK(I6:I45))*4))</f>
        <v>#DIV/0!</v>
      </c>
      <c r="J47" s="121" t="e">
        <f>IF(COUNTA(J6:J45)=0,"",J46/((40-COUNTBLANK(J6:J45))*4))</f>
        <v>#DIV/0!</v>
      </c>
      <c r="K47" s="66"/>
      <c r="L47" s="230"/>
      <c r="M47" s="232"/>
      <c r="N47" s="62"/>
      <c r="O47" s="63"/>
      <c r="P47" s="63"/>
      <c r="Q47" s="63"/>
      <c r="R47" s="63"/>
    </row>
    <row r="48" spans="1:18" ht="27.75" customHeight="1" x14ac:dyDescent="0.15">
      <c r="A48" s="198" t="s">
        <v>78</v>
      </c>
      <c r="B48" s="199"/>
      <c r="C48" s="204" t="e">
        <f>IF(COUNTA($B$6:$B$45)=0,"",SUM($C$46:$D$46)/((40-COUNTBLANK($B$6:$B$45))*8))</f>
        <v>#DIV/0!</v>
      </c>
      <c r="D48" s="205"/>
      <c r="E48" s="206"/>
      <c r="F48" s="213" t="e">
        <f>IF(COUNTA($B$6:$B$45)=0,"",SUM($F$46:$F$46)/((40-COUNTBLANK($B$6:$B$45))*4))</f>
        <v>#DIV/0!</v>
      </c>
      <c r="G48" s="195" t="e">
        <f>IF(COUNTA($B$6:$B$45)=0,"",SUM($G$46:$G$46)/((40-COUNTBLANK($B$6:$B$45))*4))</f>
        <v>#DIV/0!</v>
      </c>
      <c r="H48" s="195" t="e">
        <f>IF(COUNTA($B$6:$B$45)=0,"",SUM($H$46:$H$46)/((40-COUNTBLANK($B$6:$B$45))*8))</f>
        <v>#DIV/0!</v>
      </c>
      <c r="I48" s="195" t="e">
        <f>IF(COUNTA($B$6:$B$45)=0,"",SUM($I$46:$I$46)/((40-COUNTBLANK($B$6:$B$45))*4))</f>
        <v>#DIV/0!</v>
      </c>
      <c r="J48" s="192" t="e">
        <f>IF(COUNTA($B$6:$B$45)=0,"",SUM($J$46:$J$46)/((40-COUNTBLANK($B$6:$B$45))*4))</f>
        <v>#DIV/0!</v>
      </c>
      <c r="K48" s="67"/>
      <c r="L48" s="216" t="e">
        <f>IF(COUNTA($B$6:$B$45)=0,"",SUM($E$46:$J$46)/((40-COUNTBLANK($B$6:$B$45))*32))</f>
        <v>#DIV/0!</v>
      </c>
      <c r="M48" s="217" t="e">
        <f>IF(COUNTA($B$6:$B$45)=0,"",SUM($E$46:$J$46)/(40-COUNTBLANK($B$6:$B$45)))</f>
        <v>#DIV/0!</v>
      </c>
      <c r="N48" s="62"/>
      <c r="O48" s="63"/>
      <c r="P48" s="63"/>
      <c r="Q48" s="63"/>
      <c r="R48" s="63"/>
    </row>
    <row r="49" spans="1:40" x14ac:dyDescent="0.15">
      <c r="A49" s="200"/>
      <c r="B49" s="201"/>
      <c r="C49" s="207"/>
      <c r="D49" s="208"/>
      <c r="E49" s="209"/>
      <c r="F49" s="214"/>
      <c r="G49" s="196"/>
      <c r="H49" s="196"/>
      <c r="I49" s="196"/>
      <c r="J49" s="193"/>
      <c r="K49" s="68"/>
      <c r="L49" s="216"/>
      <c r="M49" s="217"/>
      <c r="N49" s="62"/>
      <c r="O49" s="63"/>
      <c r="P49" s="63"/>
      <c r="Q49" s="63"/>
      <c r="R49" s="63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</row>
    <row r="50" spans="1:40" ht="14.25" thickBot="1" x14ac:dyDescent="0.2">
      <c r="A50" s="202"/>
      <c r="B50" s="203"/>
      <c r="C50" s="210"/>
      <c r="D50" s="211"/>
      <c r="E50" s="212"/>
      <c r="F50" s="215"/>
      <c r="G50" s="197"/>
      <c r="H50" s="197"/>
      <c r="I50" s="197"/>
      <c r="J50" s="194"/>
      <c r="K50" s="69"/>
      <c r="L50" s="162"/>
      <c r="M50" s="218"/>
      <c r="N50" s="62"/>
      <c r="O50" s="63"/>
      <c r="P50" s="63"/>
      <c r="Q50" s="63"/>
      <c r="R50" s="63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</row>
    <row r="51" spans="1:40" ht="14.25" thickBot="1" x14ac:dyDescent="0.2">
      <c r="A51" t="s">
        <v>33</v>
      </c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</row>
    <row r="52" spans="1:40" ht="13.5" customHeight="1" x14ac:dyDescent="0.15">
      <c r="A52" s="183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5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</row>
    <row r="53" spans="1:40" x14ac:dyDescent="0.15">
      <c r="A53" s="186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8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</row>
    <row r="54" spans="1:40" x14ac:dyDescent="0.15">
      <c r="A54" s="186"/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8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</row>
    <row r="55" spans="1:40" x14ac:dyDescent="0.15">
      <c r="A55" s="186"/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8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</row>
    <row r="56" spans="1:40" x14ac:dyDescent="0.15">
      <c r="A56" s="186"/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8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</row>
    <row r="57" spans="1:40" ht="14.25" thickBot="1" x14ac:dyDescent="0.2">
      <c r="A57" s="189"/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1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</row>
    <row r="58" spans="1:40" x14ac:dyDescent="0.1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</row>
    <row r="59" spans="1:40" x14ac:dyDescent="0.15">
      <c r="A59" s="55"/>
    </row>
  </sheetData>
  <mergeCells count="21">
    <mergeCell ref="C4:E4"/>
    <mergeCell ref="A46:B46"/>
    <mergeCell ref="L46:L47"/>
    <mergeCell ref="M46:M47"/>
    <mergeCell ref="A47:B47"/>
    <mergeCell ref="A52:R57"/>
    <mergeCell ref="P1:Q1"/>
    <mergeCell ref="K4:K5"/>
    <mergeCell ref="J48:J50"/>
    <mergeCell ref="H48:H50"/>
    <mergeCell ref="P2:Q2"/>
    <mergeCell ref="A48:B50"/>
    <mergeCell ref="C48:E50"/>
    <mergeCell ref="F48:F50"/>
    <mergeCell ref="I48:I50"/>
    <mergeCell ref="G48:G50"/>
    <mergeCell ref="L48:L50"/>
    <mergeCell ref="M48:M50"/>
    <mergeCell ref="A2:B2"/>
    <mergeCell ref="C2:D2"/>
    <mergeCell ref="L4:R4"/>
  </mergeCells>
  <phoneticPr fontId="1"/>
  <conditionalFormatting sqref="C48">
    <cfRule type="cellIs" dxfId="56" priority="163" operator="greaterThanOrEqual">
      <formula>1</formula>
    </cfRule>
    <cfRule type="cellIs" dxfId="55" priority="164" operator="lessThanOrEqual">
      <formula>0.25</formula>
    </cfRule>
    <cfRule type="expression" dxfId="54" priority="165">
      <formula>1&gt;$C$48&gt;0.25</formula>
    </cfRule>
  </conditionalFormatting>
  <conditionalFormatting sqref="F48">
    <cfRule type="cellIs" dxfId="53" priority="160" operator="greaterThanOrEqual">
      <formula>1</formula>
    </cfRule>
    <cfRule type="cellIs" dxfId="52" priority="161" operator="lessThanOrEqual">
      <formula>0.25</formula>
    </cfRule>
    <cfRule type="expression" dxfId="51" priority="162">
      <formula>1&gt;$F$48&gt;0.25</formula>
    </cfRule>
  </conditionalFormatting>
  <conditionalFormatting sqref="I48">
    <cfRule type="cellIs" dxfId="50" priority="157" operator="greaterThanOrEqual">
      <formula>1</formula>
    </cfRule>
    <cfRule type="cellIs" dxfId="49" priority="158" operator="lessThanOrEqual">
      <formula>0.25</formula>
    </cfRule>
    <cfRule type="expression" dxfId="48" priority="159">
      <formula>1&gt;$I$48&gt;0.25</formula>
    </cfRule>
  </conditionalFormatting>
  <conditionalFormatting sqref="G48">
    <cfRule type="cellIs" dxfId="47" priority="154" operator="greaterThanOrEqual">
      <formula>1</formula>
    </cfRule>
    <cfRule type="cellIs" dxfId="46" priority="155" operator="lessThanOrEqual">
      <formula>0.25</formula>
    </cfRule>
    <cfRule type="expression" dxfId="45" priority="156">
      <formula>1&gt;$G$48&gt;0.25</formula>
    </cfRule>
  </conditionalFormatting>
  <conditionalFormatting sqref="J48">
    <cfRule type="cellIs" dxfId="44" priority="151" operator="greaterThanOrEqual">
      <formula>1</formula>
    </cfRule>
    <cfRule type="cellIs" dxfId="43" priority="152" operator="lessThanOrEqual">
      <formula>0.25</formula>
    </cfRule>
    <cfRule type="expression" dxfId="42" priority="153">
      <formula>1&gt;$J$48&gt;0.25</formula>
    </cfRule>
  </conditionalFormatting>
  <conditionalFormatting sqref="C47:D47 F47:J47">
    <cfRule type="cellIs" dxfId="41" priority="148" operator="greaterThanOrEqual">
      <formula>1</formula>
    </cfRule>
    <cfRule type="cellIs" dxfId="40" priority="149" operator="lessThanOrEqual">
      <formula>0.25</formula>
    </cfRule>
    <cfRule type="expression" dxfId="39" priority="150">
      <formula>1&gt;C47&gt;0.25</formula>
    </cfRule>
  </conditionalFormatting>
  <conditionalFormatting sqref="H48">
    <cfRule type="cellIs" dxfId="38" priority="55" operator="greaterThanOrEqual">
      <formula>1</formula>
    </cfRule>
    <cfRule type="cellIs" dxfId="37" priority="56" operator="lessThanOrEqual">
      <formula>0.25</formula>
    </cfRule>
    <cfRule type="cellIs" dxfId="36" priority="57" operator="between">
      <formula>1</formula>
      <formula>0.25</formula>
    </cfRule>
  </conditionalFormatting>
  <conditionalFormatting sqref="E6:E45">
    <cfRule type="cellIs" dxfId="35" priority="11" operator="equal">
      <formula>""</formula>
    </cfRule>
    <cfRule type="cellIs" dxfId="34" priority="12" operator="greaterThanOrEqual">
      <formula>8</formula>
    </cfRule>
    <cfRule type="cellIs" dxfId="33" priority="13" operator="lessThanOrEqual">
      <formula>2</formula>
    </cfRule>
    <cfRule type="cellIs" dxfId="32" priority="14" operator="between">
      <formula>8</formula>
      <formula>2</formula>
    </cfRule>
  </conditionalFormatting>
  <conditionalFormatting sqref="F6:G45 I6:J45">
    <cfRule type="cellIs" dxfId="31" priority="7" operator="equal">
      <formula>""</formula>
    </cfRule>
    <cfRule type="cellIs" dxfId="30" priority="8" operator="greaterThanOrEqual">
      <formula>4</formula>
    </cfRule>
    <cfRule type="cellIs" dxfId="29" priority="9" operator="lessThanOrEqual">
      <formula>1</formula>
    </cfRule>
    <cfRule type="cellIs" dxfId="28" priority="10" operator="between">
      <formula>1</formula>
      <formula>4</formula>
    </cfRule>
  </conditionalFormatting>
  <conditionalFormatting sqref="H6:H45">
    <cfRule type="cellIs" dxfId="27" priority="3" operator="equal">
      <formula>""</formula>
    </cfRule>
    <cfRule type="cellIs" dxfId="26" priority="4" operator="greaterThanOrEqual">
      <formula>8</formula>
    </cfRule>
    <cfRule type="cellIs" dxfId="25" priority="5" operator="lessThanOrEqual">
      <formula>2</formula>
    </cfRule>
    <cfRule type="cellIs" dxfId="24" priority="6" operator="between">
      <formula>2</formula>
      <formula>8</formula>
    </cfRule>
  </conditionalFormatting>
  <pageMargins left="0.59055118110236227" right="0.59055118110236227" top="0.59055118110236227" bottom="0.59055118110236227" header="0.39370078740157483" footer="0.39370078740157483"/>
  <pageSetup paperSize="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showGridLines="0" zoomScale="90" zoomScaleNormal="90" workbookViewId="0">
      <selection activeCell="L19" sqref="L19"/>
    </sheetView>
  </sheetViews>
  <sheetFormatPr defaultRowHeight="13.5" x14ac:dyDescent="0.15"/>
  <cols>
    <col min="1" max="1" width="11.25" customWidth="1"/>
    <col min="6" max="6" width="10.5" customWidth="1"/>
    <col min="7" max="9" width="9" customWidth="1"/>
  </cols>
  <sheetData>
    <row r="1" spans="1:9" x14ac:dyDescent="0.15">
      <c r="A1" t="s">
        <v>62</v>
      </c>
      <c r="D1" s="219" t="str">
        <f>IF(入力シート!$A$2="","",入力シート!$A$2)</f>
        <v>総合教育センター</v>
      </c>
      <c r="E1" s="219"/>
      <c r="F1" s="22" t="s">
        <v>0</v>
      </c>
      <c r="G1" s="109"/>
    </row>
    <row r="2" spans="1:9" x14ac:dyDescent="0.15">
      <c r="D2" s="165"/>
      <c r="E2" s="165"/>
      <c r="F2" s="165">
        <f>IF(入力シート!$AB$1="","",入力シート!$AB$1)</f>
        <v>42826</v>
      </c>
      <c r="G2" s="165"/>
      <c r="H2" t="s">
        <v>71</v>
      </c>
    </row>
    <row r="3" spans="1:9" x14ac:dyDescent="0.15">
      <c r="B3" s="19" t="str">
        <f>入力シート!$E$2&amp;"年"</f>
        <v>1年</v>
      </c>
      <c r="C3" s="19" t="str">
        <f>入力シート!$G$2&amp;"組"</f>
        <v>1組</v>
      </c>
      <c r="D3" s="106">
        <v>1</v>
      </c>
      <c r="E3" s="19" t="s">
        <v>51</v>
      </c>
      <c r="F3" s="19" t="s">
        <v>4</v>
      </c>
      <c r="G3" s="247" t="str">
        <f>VLOOKUP($D$3,成績表,2,FALSE)</f>
        <v/>
      </c>
      <c r="H3" s="247"/>
      <c r="I3" s="247"/>
    </row>
    <row r="4" spans="1:9" ht="14.25" thickBot="1" x14ac:dyDescent="0.2"/>
    <row r="5" spans="1:9" ht="40.5" x14ac:dyDescent="0.15">
      <c r="A5" s="83"/>
      <c r="B5" s="238" t="s">
        <v>23</v>
      </c>
      <c r="C5" s="238"/>
      <c r="D5" s="112" t="s">
        <v>24</v>
      </c>
      <c r="E5" s="72" t="s">
        <v>41</v>
      </c>
      <c r="F5" s="231" t="s">
        <v>26</v>
      </c>
      <c r="G5" s="248"/>
      <c r="H5" s="112" t="s">
        <v>25</v>
      </c>
      <c r="I5" s="84" t="s">
        <v>40</v>
      </c>
    </row>
    <row r="6" spans="1:9" x14ac:dyDescent="0.15">
      <c r="A6" s="74" t="s">
        <v>38</v>
      </c>
      <c r="B6" s="25" t="s">
        <v>8</v>
      </c>
      <c r="C6" s="25" t="s">
        <v>9</v>
      </c>
      <c r="D6" s="25" t="s">
        <v>12</v>
      </c>
      <c r="E6" s="25" t="s">
        <v>13</v>
      </c>
      <c r="F6" s="249" t="s">
        <v>14</v>
      </c>
      <c r="G6" s="250"/>
      <c r="H6" s="25" t="s">
        <v>15</v>
      </c>
      <c r="I6" s="85" t="s">
        <v>16</v>
      </c>
    </row>
    <row r="7" spans="1:9" ht="13.5" customHeight="1" x14ac:dyDescent="0.15">
      <c r="A7" s="230" t="s">
        <v>37</v>
      </c>
      <c r="B7" s="239" t="str">
        <f>IF(VLOOKUP($D$3,間違いの特徴,12,FALSE)=0,"",VLOOKUP($D$3,間違いの特徴,12,FALSE))</f>
        <v/>
      </c>
      <c r="C7" s="239" t="str">
        <f>IF(VLOOKUP($D$3,間違いの特徴,13,FALSE)=0,"",VLOOKUP($D$3,間違いの特徴,13,FALSE))</f>
        <v/>
      </c>
      <c r="D7" s="239" t="str">
        <f>IF(VLOOKUP($D$3,間違いの特徴,14,FALSE)=0,"",VLOOKUP($D$3,間違いの特徴,14,FALSE))</f>
        <v/>
      </c>
      <c r="E7" s="239" t="str">
        <f>IF(VLOOKUP($D$3,間違いの特徴,15,FALSE)=0,"",VLOOKUP($D$3,間違いの特徴,15,FALSE))</f>
        <v/>
      </c>
      <c r="F7" s="251" t="str">
        <f>IF(VLOOKUP($D$3,間違いの特徴,16,FALSE)=0,"",VLOOKUP($D$3,間違いの特徴,16,FALSE))</f>
        <v/>
      </c>
      <c r="G7" s="252"/>
      <c r="H7" s="239" t="str">
        <f>IF(VLOOKUP($D$3,間違いの特徴,17,FALSE)=0,"",VLOOKUP($D$3,間違いの特徴,17,FALSE))</f>
        <v/>
      </c>
      <c r="I7" s="259" t="str">
        <f>IF(VLOOKUP($D$3,間違いの特徴,18,FALSE)=0,"",VLOOKUP($D$3,間違いの特徴,18,FALSE))</f>
        <v/>
      </c>
    </row>
    <row r="8" spans="1:9" x14ac:dyDescent="0.15">
      <c r="A8" s="236"/>
      <c r="B8" s="239"/>
      <c r="C8" s="239"/>
      <c r="D8" s="239"/>
      <c r="E8" s="239"/>
      <c r="F8" s="253"/>
      <c r="G8" s="254"/>
      <c r="H8" s="239"/>
      <c r="I8" s="259"/>
    </row>
    <row r="9" spans="1:9" x14ac:dyDescent="0.15">
      <c r="A9" s="236"/>
      <c r="B9" s="239"/>
      <c r="C9" s="239"/>
      <c r="D9" s="239"/>
      <c r="E9" s="239"/>
      <c r="F9" s="253"/>
      <c r="G9" s="254"/>
      <c r="H9" s="239"/>
      <c r="I9" s="259"/>
    </row>
    <row r="10" spans="1:9" x14ac:dyDescent="0.15">
      <c r="A10" s="236"/>
      <c r="B10" s="239"/>
      <c r="C10" s="239"/>
      <c r="D10" s="239"/>
      <c r="E10" s="239"/>
      <c r="F10" s="253"/>
      <c r="G10" s="254"/>
      <c r="H10" s="239"/>
      <c r="I10" s="259"/>
    </row>
    <row r="11" spans="1:9" x14ac:dyDescent="0.15">
      <c r="A11" s="236"/>
      <c r="B11" s="239"/>
      <c r="C11" s="239"/>
      <c r="D11" s="239"/>
      <c r="E11" s="239"/>
      <c r="F11" s="253"/>
      <c r="G11" s="254"/>
      <c r="H11" s="239"/>
      <c r="I11" s="259"/>
    </row>
    <row r="12" spans="1:9" x14ac:dyDescent="0.15">
      <c r="A12" s="236"/>
      <c r="B12" s="239"/>
      <c r="C12" s="239"/>
      <c r="D12" s="239"/>
      <c r="E12" s="239"/>
      <c r="F12" s="253"/>
      <c r="G12" s="254"/>
      <c r="H12" s="239"/>
      <c r="I12" s="259"/>
    </row>
    <row r="13" spans="1:9" x14ac:dyDescent="0.15">
      <c r="A13" s="236"/>
      <c r="B13" s="239"/>
      <c r="C13" s="239"/>
      <c r="D13" s="239"/>
      <c r="E13" s="239"/>
      <c r="F13" s="253"/>
      <c r="G13" s="254"/>
      <c r="H13" s="239"/>
      <c r="I13" s="259"/>
    </row>
    <row r="14" spans="1:9" x14ac:dyDescent="0.15">
      <c r="A14" s="236"/>
      <c r="B14" s="239"/>
      <c r="C14" s="239"/>
      <c r="D14" s="239"/>
      <c r="E14" s="239"/>
      <c r="F14" s="253"/>
      <c r="G14" s="254"/>
      <c r="H14" s="239"/>
      <c r="I14" s="259"/>
    </row>
    <row r="15" spans="1:9" x14ac:dyDescent="0.15">
      <c r="A15" s="236"/>
      <c r="B15" s="239"/>
      <c r="C15" s="239"/>
      <c r="D15" s="239"/>
      <c r="E15" s="239"/>
      <c r="F15" s="255"/>
      <c r="G15" s="256"/>
      <c r="H15" s="239"/>
      <c r="I15" s="259"/>
    </row>
    <row r="16" spans="1:9" x14ac:dyDescent="0.15">
      <c r="A16" s="111" t="s">
        <v>83</v>
      </c>
      <c r="B16" s="73" t="str">
        <f>VLOOKUP($D$3,成績表,3,FALSE)</f>
        <v/>
      </c>
      <c r="C16" s="73" t="str">
        <f>VLOOKUP($D$3,成績表,4,FALSE)</f>
        <v/>
      </c>
      <c r="D16" s="73" t="str">
        <f>VLOOKUP($D$3,成績表,6,FALSE)</f>
        <v/>
      </c>
      <c r="E16" s="73" t="str">
        <f>VLOOKUP($D$3,成績表,7,FALSE)</f>
        <v/>
      </c>
      <c r="F16" s="257" t="str">
        <f>VLOOKUP($D$3,成績表,8,FALSE)</f>
        <v/>
      </c>
      <c r="G16" s="258"/>
      <c r="H16" s="73" t="str">
        <f>VLOOKUP($D$3,成績表,9,FALSE)</f>
        <v/>
      </c>
      <c r="I16" s="70" t="str">
        <f>VLOOKUP($D$3,成績表,10,FALSE)</f>
        <v/>
      </c>
    </row>
    <row r="17" spans="1:9" x14ac:dyDescent="0.15">
      <c r="A17" s="111" t="s">
        <v>36</v>
      </c>
      <c r="B17" s="244" t="str">
        <f>IF($B$16="","",($B$16+$C$16)/8)</f>
        <v/>
      </c>
      <c r="C17" s="244"/>
      <c r="D17" s="113" t="str">
        <f>IF($D$16="","",$D$16/4)</f>
        <v/>
      </c>
      <c r="E17" s="113" t="str">
        <f>IF($E$16="","",$E$16/4)</f>
        <v/>
      </c>
      <c r="F17" s="260" t="str">
        <f>IF($F$16="","",$F$16/8)</f>
        <v/>
      </c>
      <c r="G17" s="261"/>
      <c r="H17" s="113" t="str">
        <f>IF($H$16="","",$H$16/4)</f>
        <v/>
      </c>
      <c r="I17" s="86" t="str">
        <f>IF($I$16="","",$I$16/4)</f>
        <v/>
      </c>
    </row>
    <row r="18" spans="1:9" ht="13.5" customHeight="1" x14ac:dyDescent="0.15">
      <c r="A18" s="230" t="s">
        <v>82</v>
      </c>
      <c r="B18" s="240"/>
      <c r="C18" s="240"/>
      <c r="D18" s="240"/>
      <c r="E18" s="240"/>
      <c r="F18" s="240"/>
      <c r="G18" s="240"/>
      <c r="H18" s="240"/>
      <c r="I18" s="241"/>
    </row>
    <row r="19" spans="1:9" x14ac:dyDescent="0.15">
      <c r="A19" s="230"/>
      <c r="B19" s="240"/>
      <c r="C19" s="240"/>
      <c r="D19" s="240"/>
      <c r="E19" s="240"/>
      <c r="F19" s="240"/>
      <c r="G19" s="240"/>
      <c r="H19" s="240"/>
      <c r="I19" s="241"/>
    </row>
    <row r="20" spans="1:9" x14ac:dyDescent="0.15">
      <c r="A20" s="230"/>
      <c r="B20" s="240"/>
      <c r="C20" s="240"/>
      <c r="D20" s="240"/>
      <c r="E20" s="240"/>
      <c r="F20" s="240"/>
      <c r="G20" s="240"/>
      <c r="H20" s="240"/>
      <c r="I20" s="241"/>
    </row>
    <row r="21" spans="1:9" x14ac:dyDescent="0.15">
      <c r="A21" s="230"/>
      <c r="B21" s="240"/>
      <c r="C21" s="240"/>
      <c r="D21" s="240"/>
      <c r="E21" s="240"/>
      <c r="F21" s="240"/>
      <c r="G21" s="240"/>
      <c r="H21" s="240"/>
      <c r="I21" s="241"/>
    </row>
    <row r="22" spans="1:9" ht="13.5" customHeight="1" x14ac:dyDescent="0.15">
      <c r="A22" s="230" t="s">
        <v>39</v>
      </c>
      <c r="B22" s="240"/>
      <c r="C22" s="240"/>
      <c r="D22" s="240"/>
      <c r="E22" s="240"/>
      <c r="F22" s="240"/>
      <c r="G22" s="240"/>
      <c r="H22" s="240"/>
      <c r="I22" s="241"/>
    </row>
    <row r="23" spans="1:9" x14ac:dyDescent="0.15">
      <c r="A23" s="230"/>
      <c r="B23" s="240"/>
      <c r="C23" s="240"/>
      <c r="D23" s="240"/>
      <c r="E23" s="240"/>
      <c r="F23" s="240"/>
      <c r="G23" s="240"/>
      <c r="H23" s="240"/>
      <c r="I23" s="241"/>
    </row>
    <row r="24" spans="1:9" x14ac:dyDescent="0.15">
      <c r="A24" s="230"/>
      <c r="B24" s="240"/>
      <c r="C24" s="240"/>
      <c r="D24" s="240"/>
      <c r="E24" s="240"/>
      <c r="F24" s="240"/>
      <c r="G24" s="240"/>
      <c r="H24" s="240"/>
      <c r="I24" s="241"/>
    </row>
    <row r="25" spans="1:9" x14ac:dyDescent="0.15">
      <c r="A25" s="230"/>
      <c r="B25" s="240"/>
      <c r="C25" s="240"/>
      <c r="D25" s="240"/>
      <c r="E25" s="240"/>
      <c r="F25" s="240"/>
      <c r="G25" s="240"/>
      <c r="H25" s="240"/>
      <c r="I25" s="241"/>
    </row>
    <row r="26" spans="1:9" x14ac:dyDescent="0.15">
      <c r="A26" s="230"/>
      <c r="B26" s="240"/>
      <c r="C26" s="240"/>
      <c r="D26" s="240"/>
      <c r="E26" s="240"/>
      <c r="F26" s="240"/>
      <c r="G26" s="240"/>
      <c r="H26" s="240"/>
      <c r="I26" s="241"/>
    </row>
    <row r="27" spans="1:9" x14ac:dyDescent="0.15">
      <c r="A27" s="230"/>
      <c r="B27" s="240"/>
      <c r="C27" s="240"/>
      <c r="D27" s="240"/>
      <c r="E27" s="240"/>
      <c r="F27" s="240"/>
      <c r="G27" s="240"/>
      <c r="H27" s="240"/>
      <c r="I27" s="241"/>
    </row>
    <row r="28" spans="1:9" ht="14.25" thickBot="1" x14ac:dyDescent="0.2">
      <c r="A28" s="237"/>
      <c r="B28" s="242"/>
      <c r="C28" s="242"/>
      <c r="D28" s="242"/>
      <c r="E28" s="242"/>
      <c r="F28" s="242"/>
      <c r="G28" s="242"/>
      <c r="H28" s="242"/>
      <c r="I28" s="243"/>
    </row>
    <row r="29" spans="1:9" ht="14.25" thickBot="1" x14ac:dyDescent="0.2"/>
    <row r="30" spans="1:9" x14ac:dyDescent="0.15">
      <c r="A30" s="78" t="s">
        <v>55</v>
      </c>
      <c r="B30" s="79"/>
      <c r="C30" s="79"/>
      <c r="D30" s="79"/>
      <c r="E30" s="79"/>
      <c r="F30" s="79"/>
      <c r="G30" s="79"/>
      <c r="H30" s="79"/>
      <c r="I30" s="80"/>
    </row>
    <row r="31" spans="1:9" x14ac:dyDescent="0.15">
      <c r="A31" s="60"/>
      <c r="B31" s="8"/>
      <c r="C31" s="8"/>
      <c r="D31" s="8"/>
      <c r="E31" s="8"/>
      <c r="F31" s="8"/>
      <c r="G31" s="8"/>
      <c r="H31" s="8"/>
      <c r="I31" s="9"/>
    </row>
    <row r="32" spans="1:9" ht="13.5" customHeight="1" x14ac:dyDescent="0.15">
      <c r="A32" s="60"/>
      <c r="B32" s="8"/>
      <c r="C32" s="246" t="s">
        <v>58</v>
      </c>
      <c r="D32" s="8"/>
      <c r="E32" s="8"/>
      <c r="F32" s="8"/>
      <c r="G32" s="245" t="s">
        <v>56</v>
      </c>
      <c r="I32" s="9"/>
    </row>
    <row r="33" spans="1:9" x14ac:dyDescent="0.15">
      <c r="A33" s="60"/>
      <c r="B33" s="8"/>
      <c r="C33" s="246"/>
      <c r="D33" s="8"/>
      <c r="E33" s="8"/>
      <c r="F33" s="8"/>
      <c r="G33" s="245"/>
      <c r="I33" s="9"/>
    </row>
    <row r="34" spans="1:9" x14ac:dyDescent="0.15">
      <c r="A34" s="60"/>
      <c r="B34" s="235" t="s">
        <v>57</v>
      </c>
      <c r="C34" s="8"/>
      <c r="D34" s="8"/>
      <c r="E34" s="8"/>
      <c r="F34" s="8"/>
      <c r="G34" s="8"/>
      <c r="H34" s="8"/>
      <c r="I34" s="9"/>
    </row>
    <row r="35" spans="1:9" ht="13.5" customHeight="1" x14ac:dyDescent="0.15">
      <c r="A35" s="60"/>
      <c r="B35" s="235"/>
      <c r="C35" s="8"/>
      <c r="D35" s="8"/>
      <c r="E35" s="8"/>
      <c r="F35" s="8"/>
      <c r="G35" s="8"/>
      <c r="H35" s="8"/>
      <c r="I35" s="9"/>
    </row>
    <row r="36" spans="1:9" x14ac:dyDescent="0.15">
      <c r="A36" s="60"/>
      <c r="B36" s="8"/>
      <c r="C36" s="8"/>
      <c r="D36" s="8"/>
      <c r="E36" s="8"/>
      <c r="F36" s="8"/>
      <c r="G36" s="8"/>
      <c r="H36" s="8"/>
      <c r="I36" s="9"/>
    </row>
    <row r="37" spans="1:9" ht="13.5" customHeight="1" x14ac:dyDescent="0.15">
      <c r="A37" s="60"/>
      <c r="B37" s="8"/>
      <c r="C37" s="8"/>
      <c r="D37" s="8"/>
      <c r="E37" s="234" t="s">
        <v>59</v>
      </c>
      <c r="F37" s="8"/>
      <c r="G37" s="8"/>
      <c r="H37" s="8"/>
      <c r="I37" s="9"/>
    </row>
    <row r="38" spans="1:9" x14ac:dyDescent="0.15">
      <c r="A38" s="60"/>
      <c r="B38" s="8"/>
      <c r="C38" s="8"/>
      <c r="D38" s="8"/>
      <c r="E38" s="234"/>
      <c r="F38" s="8"/>
      <c r="G38" s="8"/>
      <c r="H38" s="8"/>
      <c r="I38" s="9"/>
    </row>
    <row r="39" spans="1:9" ht="13.5" customHeight="1" x14ac:dyDescent="0.15">
      <c r="A39" s="60"/>
      <c r="B39" s="234" t="s">
        <v>61</v>
      </c>
      <c r="C39" s="8"/>
      <c r="D39" s="8"/>
      <c r="E39" s="8"/>
      <c r="F39" s="8"/>
      <c r="G39" s="8"/>
      <c r="H39" s="8"/>
      <c r="I39" s="9"/>
    </row>
    <row r="40" spans="1:9" x14ac:dyDescent="0.15">
      <c r="A40" s="60"/>
      <c r="B40" s="234"/>
      <c r="C40" s="8"/>
      <c r="D40" s="8"/>
      <c r="E40" s="8"/>
      <c r="F40" s="8"/>
      <c r="G40" s="8"/>
      <c r="H40" s="8"/>
      <c r="I40" s="9"/>
    </row>
    <row r="41" spans="1:9" x14ac:dyDescent="0.15">
      <c r="A41" s="60"/>
      <c r="B41" s="8"/>
      <c r="C41" s="8"/>
      <c r="D41" s="8"/>
      <c r="E41" s="8"/>
      <c r="F41" s="8"/>
      <c r="G41" s="8"/>
      <c r="H41" s="8"/>
      <c r="I41" s="9"/>
    </row>
    <row r="42" spans="1:9" ht="13.5" customHeight="1" x14ac:dyDescent="0.15">
      <c r="A42" s="60"/>
      <c r="B42" s="8"/>
      <c r="C42" s="8"/>
      <c r="D42" s="8"/>
      <c r="E42" s="234" t="s">
        <v>60</v>
      </c>
      <c r="F42" s="8"/>
      <c r="G42" s="8"/>
      <c r="H42" s="8"/>
      <c r="I42" s="9"/>
    </row>
    <row r="43" spans="1:9" x14ac:dyDescent="0.15">
      <c r="A43" s="60"/>
      <c r="B43" s="8"/>
      <c r="C43" s="8"/>
      <c r="D43" s="8"/>
      <c r="E43" s="234"/>
      <c r="F43" s="8"/>
      <c r="G43" s="8"/>
      <c r="H43" s="8"/>
      <c r="I43" s="9"/>
    </row>
    <row r="44" spans="1:9" ht="14.25" thickBot="1" x14ac:dyDescent="0.2">
      <c r="A44" s="81"/>
      <c r="B44" s="82"/>
      <c r="C44" s="82"/>
      <c r="D44" s="82"/>
      <c r="E44" s="82"/>
      <c r="F44" s="82"/>
      <c r="G44" s="82"/>
      <c r="H44" s="82"/>
      <c r="I44" s="10"/>
    </row>
    <row r="45" spans="1:9" x14ac:dyDescent="0.15">
      <c r="A45" s="8"/>
      <c r="B45" s="8"/>
      <c r="C45" s="8"/>
      <c r="D45" s="8"/>
      <c r="E45" s="8"/>
      <c r="F45" s="8"/>
      <c r="G45" s="8"/>
      <c r="H45" s="8"/>
    </row>
    <row r="46" spans="1:9" ht="13.5" customHeight="1" x14ac:dyDescent="0.15">
      <c r="E46" t="s">
        <v>63</v>
      </c>
      <c r="F46" s="1"/>
      <c r="G46" t="s">
        <v>67</v>
      </c>
    </row>
    <row r="48" spans="1:9" x14ac:dyDescent="0.15">
      <c r="F48" s="87"/>
      <c r="G48" t="s">
        <v>66</v>
      </c>
    </row>
    <row r="50" spans="6:7" ht="13.5" customHeight="1" x14ac:dyDescent="0.15">
      <c r="F50" s="48" t="s">
        <v>64</v>
      </c>
      <c r="G50" t="s">
        <v>65</v>
      </c>
    </row>
    <row r="65" ht="13.5" customHeight="1" x14ac:dyDescent="0.15"/>
    <row r="76" ht="13.5" customHeight="1" x14ac:dyDescent="0.15"/>
    <row r="80" ht="13.5" customHeight="1" x14ac:dyDescent="0.15"/>
    <row r="90" ht="13.5" customHeight="1" x14ac:dyDescent="0.15"/>
    <row r="95" ht="13.5" customHeight="1" x14ac:dyDescent="0.15"/>
    <row r="97" ht="13.5" customHeight="1" x14ac:dyDescent="0.15"/>
    <row r="100" ht="13.5" customHeight="1" x14ac:dyDescent="0.15"/>
  </sheetData>
  <dataConsolidate/>
  <mergeCells count="28">
    <mergeCell ref="B17:C17"/>
    <mergeCell ref="G32:G33"/>
    <mergeCell ref="C32:C33"/>
    <mergeCell ref="E37:E38"/>
    <mergeCell ref="G3:I3"/>
    <mergeCell ref="F5:G5"/>
    <mergeCell ref="F6:G6"/>
    <mergeCell ref="F7:G15"/>
    <mergeCell ref="F16:G16"/>
    <mergeCell ref="H7:H15"/>
    <mergeCell ref="I7:I15"/>
    <mergeCell ref="F17:G17"/>
    <mergeCell ref="E42:E43"/>
    <mergeCell ref="B39:B40"/>
    <mergeCell ref="B34:B35"/>
    <mergeCell ref="D1:E1"/>
    <mergeCell ref="A7:A15"/>
    <mergeCell ref="A22:A28"/>
    <mergeCell ref="A18:A21"/>
    <mergeCell ref="B5:C5"/>
    <mergeCell ref="B7:B15"/>
    <mergeCell ref="C7:C15"/>
    <mergeCell ref="D7:D15"/>
    <mergeCell ref="E7:E15"/>
    <mergeCell ref="D2:E2"/>
    <mergeCell ref="B18:I21"/>
    <mergeCell ref="B22:I28"/>
    <mergeCell ref="F2:G2"/>
  </mergeCells>
  <phoneticPr fontId="1"/>
  <conditionalFormatting sqref="G32:G33">
    <cfRule type="expression" dxfId="23" priority="1">
      <formula>D17=""</formula>
    </cfRule>
    <cfRule type="expression" dxfId="22" priority="108">
      <formula>D17=1</formula>
    </cfRule>
    <cfRule type="expression" dxfId="21" priority="109">
      <formula>D17&lt;=0.25</formula>
    </cfRule>
    <cfRule type="expression" dxfId="20" priority="110">
      <formula>1&gt;D17&gt;0.25</formula>
    </cfRule>
  </conditionalFormatting>
  <conditionalFormatting sqref="C32:C33">
    <cfRule type="expression" dxfId="19" priority="8">
      <formula>B17=""</formula>
    </cfRule>
    <cfRule type="expression" dxfId="18" priority="105">
      <formula>B17=1</formula>
    </cfRule>
    <cfRule type="expression" dxfId="17" priority="106">
      <formula>B17&lt;=0.25</formula>
    </cfRule>
    <cfRule type="expression" dxfId="16" priority="107">
      <formula>1&gt;B17&gt;0.25</formula>
    </cfRule>
  </conditionalFormatting>
  <conditionalFormatting sqref="B34:B35">
    <cfRule type="expression" dxfId="15" priority="7">
      <formula>H17=""</formula>
    </cfRule>
    <cfRule type="expression" dxfId="14" priority="258">
      <formula>H17=1</formula>
    </cfRule>
    <cfRule type="expression" dxfId="13" priority="259">
      <formula>H17&lt;=0.25</formula>
    </cfRule>
    <cfRule type="expression" dxfId="12" priority="260">
      <formula>1&gt;H17&gt;0.25</formula>
    </cfRule>
  </conditionalFormatting>
  <conditionalFormatting sqref="B39:B40">
    <cfRule type="expression" dxfId="11" priority="5">
      <formula>I17=""</formula>
    </cfRule>
    <cfRule type="expression" dxfId="10" priority="261">
      <formula>I17=1</formula>
    </cfRule>
    <cfRule type="expression" dxfId="9" priority="262">
      <formula>I17&lt;=0.25</formula>
    </cfRule>
    <cfRule type="expression" dxfId="8" priority="263">
      <formula>1&gt;I17&gt;0.25</formula>
    </cfRule>
  </conditionalFormatting>
  <conditionalFormatting sqref="E42:E43">
    <cfRule type="expression" dxfId="7" priority="4">
      <formula>F17=""</formula>
    </cfRule>
    <cfRule type="expression" dxfId="6" priority="255">
      <formula>F17=1</formula>
    </cfRule>
    <cfRule type="expression" dxfId="5" priority="256">
      <formula>F17&lt;=0.25</formula>
    </cfRule>
    <cfRule type="expression" dxfId="4" priority="257">
      <formula>1&gt;F17&gt;0.25</formula>
    </cfRule>
  </conditionalFormatting>
  <conditionalFormatting sqref="E37:E38">
    <cfRule type="expression" dxfId="3" priority="2">
      <formula>E17=""</formula>
    </cfRule>
    <cfRule type="expression" dxfId="2" priority="252">
      <formula>E17=1</formula>
    </cfRule>
    <cfRule type="expression" dxfId="1" priority="253">
      <formula>E17&lt;=0.25</formula>
    </cfRule>
    <cfRule type="expression" dxfId="0" priority="254">
      <formula>1&gt;E17&gt;0.25</formula>
    </cfRule>
  </conditionalFormatting>
  <dataValidations count="1">
    <dataValidation type="list" allowBlank="1" showInputMessage="1" showErrorMessage="1" sqref="D3">
      <formula1>出席番号</formula1>
    </dataValidation>
  </dataValidations>
  <pageMargins left="0.59055118110236227" right="0.59055118110236227" top="0.59055118110236227" bottom="0.59055118110236227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基礎データ</vt:lpstr>
      <vt:lpstr>入力シート</vt:lpstr>
      <vt:lpstr>チェック結果一覧表</vt:lpstr>
      <vt:lpstr>個別結果シート</vt:lpstr>
      <vt:lpstr>間違いの特徴</vt:lpstr>
      <vt:lpstr>出席番号</vt:lpstr>
      <vt:lpstr>成績表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2017-05-17T05:12:22Z</dcterms:modified>
</cp:coreProperties>
</file>